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avinzhang\Desktop\excel项目\"/>
    </mc:Choice>
  </mc:AlternateContent>
  <bookViews>
    <workbookView xWindow="0" yWindow="0" windowWidth="28800" windowHeight="11895" activeTab="3"/>
  </bookViews>
  <sheets>
    <sheet name="Interest Rate" sheetId="4" r:id="rId1"/>
    <sheet name="Summary" sheetId="3" r:id="rId2"/>
    <sheet name="Calculation" sheetId="2" r:id="rId3"/>
    <sheet name="VNV01" sheetId="1" r:id="rId4"/>
  </sheets>
  <externalReferences>
    <externalReference r:id="rId5"/>
  </externalReferences>
  <definedNames>
    <definedName name="_xlnm._FilterDatabase" localSheetId="1" hidden="1">Summary!$A$8:$BI$8</definedName>
    <definedName name="_xlnm.Print_Area" localSheetId="3">'VNV01'!$A$1:$AV$469</definedName>
    <definedName name="_xlnm.Print_Titles" localSheetId="2">Calculation!$1:$7</definedName>
    <definedName name="_xlnm.Print_Titles" localSheetId="1">Summary!$A:$D,Summary!$1:$6</definedName>
    <definedName name="_xlnm.Print_Titles" localSheetId="3">'VNV01'!$1:$2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" i="4" l="1"/>
  <c r="F2" i="4"/>
  <c r="A7" i="4"/>
  <c r="A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C23" i="4"/>
  <c r="C1" i="3"/>
  <c r="D1" i="3" s="1"/>
  <c r="AN7" i="3"/>
  <c r="AO7" i="3"/>
  <c r="AO176" i="3" s="1"/>
  <c r="B8" i="3"/>
  <c r="C8" i="3"/>
  <c r="D8" i="3"/>
  <c r="E8" i="3"/>
  <c r="F8" i="3"/>
  <c r="G8" i="3"/>
  <c r="H8" i="3"/>
  <c r="I8" i="3"/>
  <c r="O8" i="3"/>
  <c r="P8" i="3"/>
  <c r="Q8" i="3"/>
  <c r="R8" i="3"/>
  <c r="S8" i="3"/>
  <c r="T8" i="3"/>
  <c r="U8" i="3"/>
  <c r="V8" i="3"/>
  <c r="W8" i="3"/>
  <c r="X8" i="3"/>
  <c r="AA8" i="3"/>
  <c r="AB8" i="3"/>
  <c r="AC8" i="3"/>
  <c r="AD8" i="3"/>
  <c r="AH8" i="3"/>
  <c r="AI8" i="3"/>
  <c r="AJ8" i="3"/>
  <c r="AK8" i="3"/>
  <c r="AL8" i="3"/>
  <c r="AM8" i="3"/>
  <c r="AN8" i="3"/>
  <c r="AO8" i="3"/>
  <c r="AP8" i="3"/>
  <c r="AP7" i="3" s="1"/>
  <c r="AP176" i="3" s="1"/>
  <c r="AX8" i="3"/>
  <c r="AX7" i="3" s="1"/>
  <c r="AY8" i="3"/>
  <c r="AY7" i="3" s="1"/>
  <c r="AZ8" i="3"/>
  <c r="AZ7" i="3" s="1"/>
  <c r="BF8" i="3"/>
  <c r="BF7" i="3" s="1"/>
  <c r="G194" i="2" s="1"/>
  <c r="BG8" i="3"/>
  <c r="BG7" i="3" s="1"/>
  <c r="G198" i="2" s="1"/>
  <c r="BH8" i="3"/>
  <c r="BH7" i="3" s="1"/>
  <c r="G199" i="2" s="1"/>
  <c r="H199" i="2" s="1"/>
  <c r="B9" i="3"/>
  <c r="C9" i="3"/>
  <c r="D9" i="3"/>
  <c r="E9" i="3"/>
  <c r="F9" i="3"/>
  <c r="G9" i="3"/>
  <c r="H9" i="3"/>
  <c r="I9" i="3"/>
  <c r="O9" i="3"/>
  <c r="P9" i="3"/>
  <c r="Q9" i="3"/>
  <c r="R9" i="3"/>
  <c r="S9" i="3"/>
  <c r="T9" i="3"/>
  <c r="U9" i="3"/>
  <c r="V9" i="3"/>
  <c r="W9" i="3"/>
  <c r="X9" i="3"/>
  <c r="AA9" i="3"/>
  <c r="AB9" i="3"/>
  <c r="AC9" i="3"/>
  <c r="AD9" i="3"/>
  <c r="AH9" i="3"/>
  <c r="AI9" i="3"/>
  <c r="AJ9" i="3"/>
  <c r="AK9" i="3"/>
  <c r="AL9" i="3"/>
  <c r="AM9" i="3"/>
  <c r="AN9" i="3"/>
  <c r="AO9" i="3"/>
  <c r="AP9" i="3"/>
  <c r="AX9" i="3"/>
  <c r="AY9" i="3"/>
  <c r="AZ9" i="3"/>
  <c r="BF9" i="3"/>
  <c r="BG9" i="3"/>
  <c r="BH9" i="3"/>
  <c r="B10" i="3"/>
  <c r="C10" i="3"/>
  <c r="D10" i="3"/>
  <c r="E10" i="3"/>
  <c r="F10" i="3"/>
  <c r="G10" i="3"/>
  <c r="H10" i="3"/>
  <c r="I10" i="3"/>
  <c r="O10" i="3"/>
  <c r="P10" i="3"/>
  <c r="Q10" i="3"/>
  <c r="R10" i="3"/>
  <c r="S10" i="3"/>
  <c r="T10" i="3"/>
  <c r="U10" i="3"/>
  <c r="V10" i="3"/>
  <c r="W10" i="3"/>
  <c r="X10" i="3"/>
  <c r="AA10" i="3"/>
  <c r="AB10" i="3"/>
  <c r="AC10" i="3"/>
  <c r="AD10" i="3"/>
  <c r="AH10" i="3"/>
  <c r="AI10" i="3"/>
  <c r="AJ10" i="3"/>
  <c r="AK10" i="3"/>
  <c r="AL10" i="3"/>
  <c r="AM10" i="3"/>
  <c r="AN10" i="3"/>
  <c r="AO10" i="3"/>
  <c r="AP10" i="3"/>
  <c r="AX10" i="3"/>
  <c r="AY10" i="3"/>
  <c r="AZ10" i="3"/>
  <c r="BF10" i="3"/>
  <c r="BG10" i="3"/>
  <c r="BH10" i="3"/>
  <c r="B11" i="3"/>
  <c r="C11" i="3"/>
  <c r="D11" i="3"/>
  <c r="E11" i="3"/>
  <c r="F11" i="3"/>
  <c r="G11" i="3"/>
  <c r="H11" i="3"/>
  <c r="I11" i="3"/>
  <c r="O11" i="3"/>
  <c r="P11" i="3"/>
  <c r="Q11" i="3"/>
  <c r="R11" i="3"/>
  <c r="S11" i="3"/>
  <c r="T11" i="3"/>
  <c r="U11" i="3"/>
  <c r="V11" i="3"/>
  <c r="W11" i="3"/>
  <c r="X11" i="3"/>
  <c r="AA11" i="3"/>
  <c r="AB11" i="3"/>
  <c r="AC11" i="3"/>
  <c r="AD11" i="3"/>
  <c r="AH11" i="3"/>
  <c r="AI11" i="3"/>
  <c r="AJ11" i="3"/>
  <c r="AK11" i="3"/>
  <c r="AL11" i="3"/>
  <c r="AM11" i="3"/>
  <c r="AN11" i="3"/>
  <c r="AO11" i="3"/>
  <c r="AP11" i="3"/>
  <c r="AX11" i="3"/>
  <c r="AY11" i="3"/>
  <c r="AZ11" i="3"/>
  <c r="BF11" i="3"/>
  <c r="BG11" i="3"/>
  <c r="BH11" i="3"/>
  <c r="B12" i="3"/>
  <c r="C12" i="3"/>
  <c r="D12" i="3"/>
  <c r="E12" i="3"/>
  <c r="F12" i="3"/>
  <c r="G12" i="3"/>
  <c r="H12" i="3"/>
  <c r="I12" i="3"/>
  <c r="O12" i="3"/>
  <c r="P12" i="3"/>
  <c r="Q12" i="3"/>
  <c r="R12" i="3"/>
  <c r="S12" i="3"/>
  <c r="T12" i="3"/>
  <c r="U12" i="3"/>
  <c r="V12" i="3"/>
  <c r="W12" i="3"/>
  <c r="X12" i="3"/>
  <c r="AA12" i="3"/>
  <c r="AB12" i="3"/>
  <c r="AC12" i="3"/>
  <c r="AD12" i="3"/>
  <c r="AH12" i="3"/>
  <c r="AI12" i="3"/>
  <c r="AJ12" i="3"/>
  <c r="AK12" i="3"/>
  <c r="AL12" i="3"/>
  <c r="AM12" i="3"/>
  <c r="AN12" i="3"/>
  <c r="AO12" i="3"/>
  <c r="AP12" i="3"/>
  <c r="AX12" i="3"/>
  <c r="AY12" i="3"/>
  <c r="AZ12" i="3"/>
  <c r="BF12" i="3"/>
  <c r="BG12" i="3"/>
  <c r="BH12" i="3"/>
  <c r="B13" i="3"/>
  <c r="C13" i="3"/>
  <c r="D13" i="3"/>
  <c r="E13" i="3"/>
  <c r="F13" i="3"/>
  <c r="G13" i="3"/>
  <c r="H13" i="3"/>
  <c r="I13" i="3"/>
  <c r="O13" i="3"/>
  <c r="P13" i="3"/>
  <c r="Q13" i="3"/>
  <c r="R13" i="3"/>
  <c r="S13" i="3"/>
  <c r="T13" i="3"/>
  <c r="U13" i="3"/>
  <c r="V13" i="3"/>
  <c r="W13" i="3"/>
  <c r="X13" i="3"/>
  <c r="AA13" i="3"/>
  <c r="AB13" i="3"/>
  <c r="AC13" i="3"/>
  <c r="AD13" i="3"/>
  <c r="AH13" i="3"/>
  <c r="AI13" i="3"/>
  <c r="AJ13" i="3"/>
  <c r="AK13" i="3"/>
  <c r="AL13" i="3"/>
  <c r="AM13" i="3"/>
  <c r="AN13" i="3"/>
  <c r="AO13" i="3"/>
  <c r="AP13" i="3"/>
  <c r="AX13" i="3"/>
  <c r="AY13" i="3"/>
  <c r="AZ13" i="3"/>
  <c r="BF13" i="3"/>
  <c r="BG13" i="3"/>
  <c r="BH13" i="3"/>
  <c r="B14" i="3"/>
  <c r="C14" i="3"/>
  <c r="D14" i="3"/>
  <c r="E14" i="3"/>
  <c r="F14" i="3"/>
  <c r="G14" i="3"/>
  <c r="H14" i="3"/>
  <c r="I14" i="3"/>
  <c r="O14" i="3"/>
  <c r="P14" i="3"/>
  <c r="Q14" i="3"/>
  <c r="R14" i="3"/>
  <c r="S14" i="3"/>
  <c r="T14" i="3"/>
  <c r="U14" i="3"/>
  <c r="V14" i="3"/>
  <c r="W14" i="3"/>
  <c r="X14" i="3"/>
  <c r="AA14" i="3"/>
  <c r="AB14" i="3"/>
  <c r="AC14" i="3"/>
  <c r="AD14" i="3"/>
  <c r="AH14" i="3"/>
  <c r="AI14" i="3"/>
  <c r="AJ14" i="3"/>
  <c r="AK14" i="3"/>
  <c r="AL14" i="3"/>
  <c r="AM14" i="3"/>
  <c r="AN14" i="3"/>
  <c r="AO14" i="3"/>
  <c r="AP14" i="3"/>
  <c r="AX14" i="3"/>
  <c r="AY14" i="3"/>
  <c r="AZ14" i="3"/>
  <c r="BF14" i="3"/>
  <c r="BG14" i="3"/>
  <c r="BH14" i="3"/>
  <c r="B15" i="3"/>
  <c r="C15" i="3"/>
  <c r="D15" i="3"/>
  <c r="E15" i="3"/>
  <c r="F15" i="3"/>
  <c r="G15" i="3"/>
  <c r="H15" i="3"/>
  <c r="I15" i="3"/>
  <c r="O15" i="3"/>
  <c r="P15" i="3"/>
  <c r="Q15" i="3"/>
  <c r="R15" i="3"/>
  <c r="S15" i="3"/>
  <c r="T15" i="3"/>
  <c r="U15" i="3"/>
  <c r="V15" i="3"/>
  <c r="W15" i="3"/>
  <c r="X15" i="3"/>
  <c r="AA15" i="3"/>
  <c r="AB15" i="3"/>
  <c r="AC15" i="3"/>
  <c r="AD15" i="3"/>
  <c r="AH15" i="3"/>
  <c r="AI15" i="3"/>
  <c r="AJ15" i="3"/>
  <c r="AK15" i="3"/>
  <c r="AL15" i="3"/>
  <c r="AM15" i="3"/>
  <c r="AN15" i="3"/>
  <c r="AO15" i="3"/>
  <c r="AP15" i="3"/>
  <c r="AX15" i="3"/>
  <c r="AY15" i="3"/>
  <c r="AZ15" i="3"/>
  <c r="BF15" i="3"/>
  <c r="BG15" i="3"/>
  <c r="BH15" i="3"/>
  <c r="B16" i="3"/>
  <c r="C16" i="3"/>
  <c r="D16" i="3"/>
  <c r="E16" i="3"/>
  <c r="F16" i="3"/>
  <c r="G16" i="3"/>
  <c r="H16" i="3"/>
  <c r="I16" i="3"/>
  <c r="O16" i="3"/>
  <c r="P16" i="3"/>
  <c r="Q16" i="3"/>
  <c r="R16" i="3"/>
  <c r="S16" i="3"/>
  <c r="T16" i="3"/>
  <c r="U16" i="3"/>
  <c r="V16" i="3"/>
  <c r="W16" i="3"/>
  <c r="X16" i="3"/>
  <c r="AA16" i="3"/>
  <c r="AB16" i="3"/>
  <c r="AC16" i="3"/>
  <c r="AD16" i="3"/>
  <c r="AH16" i="3"/>
  <c r="AI16" i="3"/>
  <c r="AJ16" i="3"/>
  <c r="AK16" i="3"/>
  <c r="AL16" i="3"/>
  <c r="AM16" i="3"/>
  <c r="AN16" i="3"/>
  <c r="AO16" i="3"/>
  <c r="AP16" i="3"/>
  <c r="AX16" i="3"/>
  <c r="AY16" i="3"/>
  <c r="AZ16" i="3"/>
  <c r="BF16" i="3"/>
  <c r="BG16" i="3"/>
  <c r="BH16" i="3"/>
  <c r="B17" i="3"/>
  <c r="C17" i="3"/>
  <c r="D17" i="3"/>
  <c r="E17" i="3"/>
  <c r="F17" i="3"/>
  <c r="G17" i="3"/>
  <c r="H17" i="3"/>
  <c r="I17" i="3"/>
  <c r="O17" i="3"/>
  <c r="P17" i="3"/>
  <c r="Q17" i="3"/>
  <c r="R17" i="3"/>
  <c r="S17" i="3"/>
  <c r="T17" i="3"/>
  <c r="U17" i="3"/>
  <c r="V17" i="3"/>
  <c r="W17" i="3"/>
  <c r="X17" i="3"/>
  <c r="AA17" i="3"/>
  <c r="AB17" i="3"/>
  <c r="AC17" i="3"/>
  <c r="AD17" i="3"/>
  <c r="AH17" i="3"/>
  <c r="AI17" i="3"/>
  <c r="AJ17" i="3"/>
  <c r="AK17" i="3"/>
  <c r="AL17" i="3"/>
  <c r="AM17" i="3"/>
  <c r="AN17" i="3"/>
  <c r="AO17" i="3"/>
  <c r="AP17" i="3"/>
  <c r="AX17" i="3"/>
  <c r="AY17" i="3"/>
  <c r="AZ17" i="3"/>
  <c r="BF17" i="3"/>
  <c r="BG17" i="3"/>
  <c r="BH17" i="3"/>
  <c r="B18" i="3"/>
  <c r="C18" i="3"/>
  <c r="D18" i="3"/>
  <c r="E18" i="3"/>
  <c r="F18" i="3"/>
  <c r="G18" i="3"/>
  <c r="H18" i="3"/>
  <c r="I18" i="3"/>
  <c r="O18" i="3"/>
  <c r="P18" i="3"/>
  <c r="Q18" i="3"/>
  <c r="R18" i="3"/>
  <c r="S18" i="3"/>
  <c r="T18" i="3"/>
  <c r="U18" i="3"/>
  <c r="V18" i="3"/>
  <c r="W18" i="3"/>
  <c r="X18" i="3"/>
  <c r="AA18" i="3"/>
  <c r="AB18" i="3"/>
  <c r="AC18" i="3"/>
  <c r="AD18" i="3"/>
  <c r="AH18" i="3"/>
  <c r="AI18" i="3"/>
  <c r="AJ18" i="3"/>
  <c r="AK18" i="3"/>
  <c r="AL18" i="3"/>
  <c r="AM18" i="3"/>
  <c r="AN18" i="3"/>
  <c r="AO18" i="3"/>
  <c r="AP18" i="3"/>
  <c r="AX18" i="3"/>
  <c r="AY18" i="3"/>
  <c r="AZ18" i="3"/>
  <c r="BF18" i="3"/>
  <c r="BG18" i="3"/>
  <c r="BH18" i="3"/>
  <c r="B19" i="3"/>
  <c r="C19" i="3"/>
  <c r="D19" i="3"/>
  <c r="E19" i="3"/>
  <c r="F19" i="3"/>
  <c r="G19" i="3"/>
  <c r="H19" i="3"/>
  <c r="I19" i="3"/>
  <c r="O19" i="3"/>
  <c r="P19" i="3"/>
  <c r="Q19" i="3"/>
  <c r="R19" i="3"/>
  <c r="S19" i="3"/>
  <c r="T19" i="3"/>
  <c r="U19" i="3"/>
  <c r="V19" i="3"/>
  <c r="W19" i="3"/>
  <c r="X19" i="3"/>
  <c r="AA19" i="3"/>
  <c r="AB19" i="3"/>
  <c r="AC19" i="3"/>
  <c r="AD19" i="3"/>
  <c r="AH19" i="3"/>
  <c r="AI19" i="3"/>
  <c r="AJ19" i="3"/>
  <c r="AK19" i="3"/>
  <c r="AL19" i="3"/>
  <c r="AM19" i="3"/>
  <c r="AN19" i="3"/>
  <c r="AO19" i="3"/>
  <c r="AP19" i="3"/>
  <c r="AX19" i="3"/>
  <c r="AY19" i="3"/>
  <c r="AZ19" i="3"/>
  <c r="BF19" i="3"/>
  <c r="BG19" i="3"/>
  <c r="BH19" i="3"/>
  <c r="B20" i="3"/>
  <c r="C20" i="3"/>
  <c r="D20" i="3"/>
  <c r="E20" i="3"/>
  <c r="F20" i="3"/>
  <c r="G20" i="3"/>
  <c r="H20" i="3"/>
  <c r="I20" i="3"/>
  <c r="O20" i="3"/>
  <c r="P20" i="3"/>
  <c r="Q20" i="3"/>
  <c r="R20" i="3"/>
  <c r="S20" i="3"/>
  <c r="T20" i="3"/>
  <c r="U20" i="3"/>
  <c r="V20" i="3"/>
  <c r="W20" i="3"/>
  <c r="X20" i="3"/>
  <c r="AA20" i="3"/>
  <c r="AB20" i="3"/>
  <c r="AC20" i="3"/>
  <c r="AD20" i="3"/>
  <c r="AH20" i="3"/>
  <c r="AI20" i="3"/>
  <c r="AJ20" i="3"/>
  <c r="AK20" i="3"/>
  <c r="AL20" i="3"/>
  <c r="AM20" i="3"/>
  <c r="AN20" i="3"/>
  <c r="AO20" i="3"/>
  <c r="AP20" i="3"/>
  <c r="AX20" i="3"/>
  <c r="AY20" i="3"/>
  <c r="AZ20" i="3"/>
  <c r="BF20" i="3"/>
  <c r="BG20" i="3"/>
  <c r="BH20" i="3"/>
  <c r="B21" i="3"/>
  <c r="C21" i="3"/>
  <c r="D21" i="3"/>
  <c r="E21" i="3"/>
  <c r="F21" i="3"/>
  <c r="G21" i="3"/>
  <c r="H21" i="3"/>
  <c r="I21" i="3"/>
  <c r="O21" i="3"/>
  <c r="P21" i="3"/>
  <c r="Q21" i="3"/>
  <c r="R21" i="3"/>
  <c r="S21" i="3"/>
  <c r="T21" i="3"/>
  <c r="U21" i="3"/>
  <c r="V21" i="3"/>
  <c r="W21" i="3"/>
  <c r="X21" i="3"/>
  <c r="AA21" i="3"/>
  <c r="AB21" i="3"/>
  <c r="AC21" i="3"/>
  <c r="AD21" i="3"/>
  <c r="AH21" i="3"/>
  <c r="AI21" i="3"/>
  <c r="AJ21" i="3"/>
  <c r="AK21" i="3"/>
  <c r="AL21" i="3"/>
  <c r="AM21" i="3"/>
  <c r="AN21" i="3"/>
  <c r="AO21" i="3"/>
  <c r="AP21" i="3"/>
  <c r="AX21" i="3"/>
  <c r="AY21" i="3"/>
  <c r="AZ21" i="3"/>
  <c r="BF21" i="3"/>
  <c r="BG21" i="3"/>
  <c r="BH21" i="3"/>
  <c r="B22" i="3"/>
  <c r="C22" i="3"/>
  <c r="D22" i="3"/>
  <c r="E22" i="3"/>
  <c r="F22" i="3"/>
  <c r="G22" i="3"/>
  <c r="H22" i="3"/>
  <c r="I22" i="3"/>
  <c r="O22" i="3"/>
  <c r="P22" i="3"/>
  <c r="Q22" i="3"/>
  <c r="R22" i="3"/>
  <c r="S22" i="3"/>
  <c r="T22" i="3"/>
  <c r="U22" i="3"/>
  <c r="V22" i="3"/>
  <c r="W22" i="3"/>
  <c r="X22" i="3"/>
  <c r="AA22" i="3"/>
  <c r="AB22" i="3"/>
  <c r="AC22" i="3"/>
  <c r="AD22" i="3"/>
  <c r="AH22" i="3"/>
  <c r="AI22" i="3"/>
  <c r="AJ22" i="3"/>
  <c r="AK22" i="3"/>
  <c r="AL22" i="3"/>
  <c r="AM22" i="3"/>
  <c r="AN22" i="3"/>
  <c r="AO22" i="3"/>
  <c r="AP22" i="3"/>
  <c r="AX22" i="3"/>
  <c r="AY22" i="3"/>
  <c r="AZ22" i="3"/>
  <c r="BF22" i="3"/>
  <c r="BG22" i="3"/>
  <c r="BH22" i="3"/>
  <c r="B23" i="3"/>
  <c r="C23" i="3"/>
  <c r="D23" i="3"/>
  <c r="E23" i="3"/>
  <c r="F23" i="3"/>
  <c r="G23" i="3"/>
  <c r="H23" i="3"/>
  <c r="I23" i="3"/>
  <c r="O23" i="3"/>
  <c r="P23" i="3"/>
  <c r="Q23" i="3"/>
  <c r="R23" i="3"/>
  <c r="S23" i="3"/>
  <c r="T23" i="3"/>
  <c r="U23" i="3"/>
  <c r="V23" i="3"/>
  <c r="W23" i="3"/>
  <c r="X23" i="3"/>
  <c r="AA23" i="3"/>
  <c r="AB23" i="3"/>
  <c r="AC23" i="3"/>
  <c r="AD23" i="3"/>
  <c r="AH23" i="3"/>
  <c r="AI23" i="3"/>
  <c r="AJ23" i="3"/>
  <c r="AK23" i="3"/>
  <c r="AL23" i="3"/>
  <c r="AM23" i="3"/>
  <c r="AN23" i="3"/>
  <c r="AO23" i="3"/>
  <c r="AP23" i="3"/>
  <c r="AX23" i="3"/>
  <c r="AY23" i="3"/>
  <c r="AZ23" i="3"/>
  <c r="BF23" i="3"/>
  <c r="BG23" i="3"/>
  <c r="BH23" i="3"/>
  <c r="B24" i="3"/>
  <c r="C24" i="3"/>
  <c r="D24" i="3"/>
  <c r="E24" i="3"/>
  <c r="F24" i="3"/>
  <c r="G24" i="3"/>
  <c r="H24" i="3"/>
  <c r="I24" i="3"/>
  <c r="O24" i="3"/>
  <c r="P24" i="3"/>
  <c r="Q24" i="3"/>
  <c r="R24" i="3"/>
  <c r="S24" i="3"/>
  <c r="T24" i="3"/>
  <c r="U24" i="3"/>
  <c r="V24" i="3"/>
  <c r="W24" i="3"/>
  <c r="X24" i="3"/>
  <c r="AA24" i="3"/>
  <c r="AB24" i="3"/>
  <c r="AC24" i="3"/>
  <c r="AD24" i="3"/>
  <c r="AH24" i="3"/>
  <c r="AI24" i="3"/>
  <c r="AJ24" i="3"/>
  <c r="AK24" i="3"/>
  <c r="AL24" i="3"/>
  <c r="AM24" i="3"/>
  <c r="AN24" i="3"/>
  <c r="AO24" i="3"/>
  <c r="AP24" i="3"/>
  <c r="AX24" i="3"/>
  <c r="AY24" i="3"/>
  <c r="AZ24" i="3"/>
  <c r="BF24" i="3"/>
  <c r="BG24" i="3"/>
  <c r="BH24" i="3"/>
  <c r="B25" i="3"/>
  <c r="C25" i="3"/>
  <c r="D25" i="3"/>
  <c r="E25" i="3"/>
  <c r="F25" i="3"/>
  <c r="G25" i="3"/>
  <c r="H25" i="3"/>
  <c r="I25" i="3"/>
  <c r="O25" i="3"/>
  <c r="P25" i="3"/>
  <c r="Q25" i="3"/>
  <c r="R25" i="3"/>
  <c r="S25" i="3"/>
  <c r="T25" i="3"/>
  <c r="U25" i="3"/>
  <c r="V25" i="3"/>
  <c r="W25" i="3"/>
  <c r="X25" i="3"/>
  <c r="AA25" i="3"/>
  <c r="AB25" i="3"/>
  <c r="AC25" i="3"/>
  <c r="AD25" i="3"/>
  <c r="AH25" i="3"/>
  <c r="AI25" i="3"/>
  <c r="AJ25" i="3"/>
  <c r="AK25" i="3"/>
  <c r="AL25" i="3"/>
  <c r="AM25" i="3"/>
  <c r="AN25" i="3"/>
  <c r="AO25" i="3"/>
  <c r="AP25" i="3"/>
  <c r="AX25" i="3"/>
  <c r="AY25" i="3"/>
  <c r="AZ25" i="3"/>
  <c r="BF25" i="3"/>
  <c r="BG25" i="3"/>
  <c r="BH25" i="3"/>
  <c r="B26" i="3"/>
  <c r="C26" i="3"/>
  <c r="D26" i="3"/>
  <c r="E26" i="3"/>
  <c r="F26" i="3"/>
  <c r="G26" i="3"/>
  <c r="H26" i="3"/>
  <c r="I26" i="3"/>
  <c r="O26" i="3"/>
  <c r="P26" i="3"/>
  <c r="Q26" i="3"/>
  <c r="R26" i="3"/>
  <c r="S26" i="3"/>
  <c r="T26" i="3"/>
  <c r="U26" i="3"/>
  <c r="V26" i="3"/>
  <c r="W26" i="3"/>
  <c r="X26" i="3"/>
  <c r="AA26" i="3"/>
  <c r="AB26" i="3"/>
  <c r="AC26" i="3"/>
  <c r="AD26" i="3"/>
  <c r="AH26" i="3"/>
  <c r="AI26" i="3"/>
  <c r="AJ26" i="3"/>
  <c r="AK26" i="3"/>
  <c r="AL26" i="3"/>
  <c r="AM26" i="3"/>
  <c r="AN26" i="3"/>
  <c r="AO26" i="3"/>
  <c r="AP26" i="3"/>
  <c r="AX26" i="3"/>
  <c r="AY26" i="3"/>
  <c r="AZ26" i="3"/>
  <c r="BF26" i="3"/>
  <c r="BG26" i="3"/>
  <c r="BH26" i="3"/>
  <c r="B27" i="3"/>
  <c r="C27" i="3"/>
  <c r="D27" i="3"/>
  <c r="E27" i="3"/>
  <c r="F27" i="3"/>
  <c r="G27" i="3"/>
  <c r="H27" i="3"/>
  <c r="I27" i="3"/>
  <c r="O27" i="3"/>
  <c r="P27" i="3"/>
  <c r="Q27" i="3"/>
  <c r="R27" i="3"/>
  <c r="S27" i="3"/>
  <c r="T27" i="3"/>
  <c r="U27" i="3"/>
  <c r="V27" i="3"/>
  <c r="W27" i="3"/>
  <c r="X27" i="3"/>
  <c r="AA27" i="3"/>
  <c r="AB27" i="3"/>
  <c r="AC27" i="3"/>
  <c r="AD27" i="3"/>
  <c r="AH27" i="3"/>
  <c r="AI27" i="3"/>
  <c r="AJ27" i="3"/>
  <c r="AK27" i="3"/>
  <c r="AL27" i="3"/>
  <c r="AM27" i="3"/>
  <c r="AN27" i="3"/>
  <c r="AO27" i="3"/>
  <c r="AP27" i="3"/>
  <c r="AX27" i="3"/>
  <c r="AY27" i="3"/>
  <c r="AZ27" i="3"/>
  <c r="BF27" i="3"/>
  <c r="BG27" i="3"/>
  <c r="BH27" i="3"/>
  <c r="B28" i="3"/>
  <c r="C28" i="3"/>
  <c r="D28" i="3"/>
  <c r="E28" i="3"/>
  <c r="F28" i="3"/>
  <c r="G28" i="3"/>
  <c r="H28" i="3"/>
  <c r="I28" i="3"/>
  <c r="O28" i="3"/>
  <c r="P28" i="3"/>
  <c r="Q28" i="3"/>
  <c r="R28" i="3"/>
  <c r="S28" i="3"/>
  <c r="T28" i="3"/>
  <c r="U28" i="3"/>
  <c r="V28" i="3"/>
  <c r="W28" i="3"/>
  <c r="X28" i="3"/>
  <c r="AA28" i="3"/>
  <c r="AB28" i="3"/>
  <c r="AC28" i="3"/>
  <c r="AD28" i="3"/>
  <c r="AH28" i="3"/>
  <c r="AI28" i="3"/>
  <c r="AJ28" i="3"/>
  <c r="AK28" i="3"/>
  <c r="AL28" i="3"/>
  <c r="AM28" i="3"/>
  <c r="AN28" i="3"/>
  <c r="AO28" i="3"/>
  <c r="AP28" i="3"/>
  <c r="AX28" i="3"/>
  <c r="AY28" i="3"/>
  <c r="AZ28" i="3"/>
  <c r="BF28" i="3"/>
  <c r="BG28" i="3"/>
  <c r="BH28" i="3"/>
  <c r="B29" i="3"/>
  <c r="C29" i="3"/>
  <c r="D29" i="3"/>
  <c r="E29" i="3"/>
  <c r="F29" i="3"/>
  <c r="G29" i="3"/>
  <c r="H29" i="3"/>
  <c r="I29" i="3"/>
  <c r="O29" i="3"/>
  <c r="P29" i="3"/>
  <c r="Q29" i="3"/>
  <c r="R29" i="3"/>
  <c r="S29" i="3"/>
  <c r="T29" i="3"/>
  <c r="U29" i="3"/>
  <c r="V29" i="3"/>
  <c r="W29" i="3"/>
  <c r="X29" i="3"/>
  <c r="AA29" i="3"/>
  <c r="AB29" i="3"/>
  <c r="AC29" i="3"/>
  <c r="AD29" i="3"/>
  <c r="AH29" i="3"/>
  <c r="AI29" i="3"/>
  <c r="AJ29" i="3"/>
  <c r="AK29" i="3"/>
  <c r="AL29" i="3"/>
  <c r="AM29" i="3"/>
  <c r="AN29" i="3"/>
  <c r="AO29" i="3"/>
  <c r="AP29" i="3"/>
  <c r="AX29" i="3"/>
  <c r="AY29" i="3"/>
  <c r="AZ29" i="3"/>
  <c r="BF29" i="3"/>
  <c r="BG29" i="3"/>
  <c r="BH29" i="3"/>
  <c r="B30" i="3"/>
  <c r="C30" i="3"/>
  <c r="D30" i="3"/>
  <c r="E30" i="3"/>
  <c r="F30" i="3"/>
  <c r="G30" i="3"/>
  <c r="H30" i="3"/>
  <c r="I30" i="3"/>
  <c r="O30" i="3"/>
  <c r="P30" i="3"/>
  <c r="Q30" i="3"/>
  <c r="R30" i="3"/>
  <c r="S30" i="3"/>
  <c r="T30" i="3"/>
  <c r="U30" i="3"/>
  <c r="V30" i="3"/>
  <c r="W30" i="3"/>
  <c r="X30" i="3"/>
  <c r="AA30" i="3"/>
  <c r="AB30" i="3"/>
  <c r="AC30" i="3"/>
  <c r="AD30" i="3"/>
  <c r="AH30" i="3"/>
  <c r="AI30" i="3"/>
  <c r="AJ30" i="3"/>
  <c r="AK30" i="3"/>
  <c r="AL30" i="3"/>
  <c r="AM30" i="3"/>
  <c r="AN30" i="3"/>
  <c r="AO30" i="3"/>
  <c r="AP30" i="3"/>
  <c r="AX30" i="3"/>
  <c r="AY30" i="3"/>
  <c r="AZ30" i="3"/>
  <c r="BF30" i="3"/>
  <c r="BG30" i="3"/>
  <c r="BH30" i="3"/>
  <c r="B31" i="3"/>
  <c r="C31" i="3"/>
  <c r="D31" i="3"/>
  <c r="E31" i="3"/>
  <c r="F31" i="3"/>
  <c r="G31" i="3"/>
  <c r="H31" i="3"/>
  <c r="I31" i="3"/>
  <c r="O31" i="3"/>
  <c r="P31" i="3"/>
  <c r="Q31" i="3"/>
  <c r="R31" i="3"/>
  <c r="S31" i="3"/>
  <c r="T31" i="3"/>
  <c r="U31" i="3"/>
  <c r="V31" i="3"/>
  <c r="W31" i="3"/>
  <c r="X31" i="3"/>
  <c r="AA31" i="3"/>
  <c r="AB31" i="3"/>
  <c r="AC31" i="3"/>
  <c r="AD31" i="3"/>
  <c r="AH31" i="3"/>
  <c r="AI31" i="3"/>
  <c r="AJ31" i="3"/>
  <c r="AK31" i="3"/>
  <c r="AL31" i="3"/>
  <c r="AM31" i="3"/>
  <c r="AN31" i="3"/>
  <c r="AO31" i="3"/>
  <c r="AP31" i="3"/>
  <c r="AX31" i="3"/>
  <c r="AY31" i="3"/>
  <c r="AZ31" i="3"/>
  <c r="BF31" i="3"/>
  <c r="BG31" i="3"/>
  <c r="BH31" i="3"/>
  <c r="B32" i="3"/>
  <c r="C32" i="3"/>
  <c r="D32" i="3"/>
  <c r="E32" i="3"/>
  <c r="F32" i="3"/>
  <c r="G32" i="3"/>
  <c r="H32" i="3"/>
  <c r="I32" i="3"/>
  <c r="O32" i="3"/>
  <c r="P32" i="3"/>
  <c r="Q32" i="3"/>
  <c r="R32" i="3"/>
  <c r="S32" i="3"/>
  <c r="T32" i="3"/>
  <c r="U32" i="3"/>
  <c r="V32" i="3"/>
  <c r="W32" i="3"/>
  <c r="X32" i="3"/>
  <c r="AA32" i="3"/>
  <c r="AB32" i="3"/>
  <c r="AC32" i="3"/>
  <c r="AD32" i="3"/>
  <c r="AH32" i="3"/>
  <c r="AI32" i="3"/>
  <c r="AJ32" i="3"/>
  <c r="AK32" i="3"/>
  <c r="AL32" i="3"/>
  <c r="AM32" i="3"/>
  <c r="AN32" i="3"/>
  <c r="AO32" i="3"/>
  <c r="AP32" i="3"/>
  <c r="AX32" i="3"/>
  <c r="AY32" i="3"/>
  <c r="AZ32" i="3"/>
  <c r="BF32" i="3"/>
  <c r="BG32" i="3"/>
  <c r="BH32" i="3"/>
  <c r="B33" i="3"/>
  <c r="C33" i="3"/>
  <c r="D33" i="3"/>
  <c r="E33" i="3"/>
  <c r="F33" i="3"/>
  <c r="G33" i="3"/>
  <c r="H33" i="3"/>
  <c r="I33" i="3"/>
  <c r="O33" i="3"/>
  <c r="P33" i="3"/>
  <c r="Q33" i="3"/>
  <c r="R33" i="3"/>
  <c r="S33" i="3"/>
  <c r="T33" i="3"/>
  <c r="U33" i="3"/>
  <c r="V33" i="3"/>
  <c r="W33" i="3"/>
  <c r="X33" i="3"/>
  <c r="AA33" i="3"/>
  <c r="AB33" i="3"/>
  <c r="AC33" i="3"/>
  <c r="AD33" i="3"/>
  <c r="AH33" i="3"/>
  <c r="AI33" i="3"/>
  <c r="AJ33" i="3"/>
  <c r="AK33" i="3"/>
  <c r="AL33" i="3"/>
  <c r="AM33" i="3"/>
  <c r="AN33" i="3"/>
  <c r="AO33" i="3"/>
  <c r="AP33" i="3"/>
  <c r="AX33" i="3"/>
  <c r="AY33" i="3"/>
  <c r="AZ33" i="3"/>
  <c r="BF33" i="3"/>
  <c r="BG33" i="3"/>
  <c r="BH33" i="3"/>
  <c r="B34" i="3"/>
  <c r="C34" i="3"/>
  <c r="D34" i="3"/>
  <c r="E34" i="3"/>
  <c r="F34" i="3"/>
  <c r="G34" i="3"/>
  <c r="H34" i="3"/>
  <c r="I34" i="3"/>
  <c r="O34" i="3"/>
  <c r="P34" i="3"/>
  <c r="Q34" i="3"/>
  <c r="R34" i="3"/>
  <c r="S34" i="3"/>
  <c r="T34" i="3"/>
  <c r="U34" i="3"/>
  <c r="V34" i="3"/>
  <c r="W34" i="3"/>
  <c r="X34" i="3"/>
  <c r="AA34" i="3"/>
  <c r="AB34" i="3"/>
  <c r="AC34" i="3"/>
  <c r="AD34" i="3"/>
  <c r="AH34" i="3"/>
  <c r="AI34" i="3"/>
  <c r="AJ34" i="3"/>
  <c r="AK34" i="3"/>
  <c r="AL34" i="3"/>
  <c r="AM34" i="3"/>
  <c r="AN34" i="3"/>
  <c r="AO34" i="3"/>
  <c r="AP34" i="3"/>
  <c r="AX34" i="3"/>
  <c r="AY34" i="3"/>
  <c r="AZ34" i="3"/>
  <c r="BF34" i="3"/>
  <c r="BG34" i="3"/>
  <c r="BH34" i="3"/>
  <c r="B35" i="3"/>
  <c r="C35" i="3"/>
  <c r="D35" i="3"/>
  <c r="E35" i="3"/>
  <c r="F35" i="3"/>
  <c r="G35" i="3"/>
  <c r="H35" i="3"/>
  <c r="I35" i="3"/>
  <c r="O35" i="3"/>
  <c r="P35" i="3"/>
  <c r="Q35" i="3"/>
  <c r="R35" i="3"/>
  <c r="S35" i="3"/>
  <c r="T35" i="3"/>
  <c r="U35" i="3"/>
  <c r="V35" i="3"/>
  <c r="W35" i="3"/>
  <c r="X35" i="3"/>
  <c r="AA35" i="3"/>
  <c r="AB35" i="3"/>
  <c r="AC35" i="3"/>
  <c r="AD35" i="3"/>
  <c r="AH35" i="3"/>
  <c r="AI35" i="3"/>
  <c r="AJ35" i="3"/>
  <c r="AK35" i="3"/>
  <c r="AL35" i="3"/>
  <c r="AM35" i="3"/>
  <c r="AN35" i="3"/>
  <c r="AO35" i="3"/>
  <c r="AP35" i="3"/>
  <c r="AX35" i="3"/>
  <c r="AY35" i="3"/>
  <c r="AZ35" i="3"/>
  <c r="BF35" i="3"/>
  <c r="BG35" i="3"/>
  <c r="BH35" i="3"/>
  <c r="B36" i="3"/>
  <c r="C36" i="3"/>
  <c r="D36" i="3"/>
  <c r="E36" i="3"/>
  <c r="F36" i="3"/>
  <c r="G36" i="3"/>
  <c r="H36" i="3"/>
  <c r="I36" i="3"/>
  <c r="O36" i="3"/>
  <c r="P36" i="3"/>
  <c r="Q36" i="3"/>
  <c r="R36" i="3"/>
  <c r="S36" i="3"/>
  <c r="T36" i="3"/>
  <c r="U36" i="3"/>
  <c r="V36" i="3"/>
  <c r="W36" i="3"/>
  <c r="X36" i="3"/>
  <c r="AA36" i="3"/>
  <c r="AB36" i="3"/>
  <c r="AC36" i="3"/>
  <c r="AD36" i="3"/>
  <c r="AH36" i="3"/>
  <c r="AI36" i="3"/>
  <c r="AJ36" i="3"/>
  <c r="AK36" i="3"/>
  <c r="AL36" i="3"/>
  <c r="AM36" i="3"/>
  <c r="AN36" i="3"/>
  <c r="AO36" i="3"/>
  <c r="AP36" i="3"/>
  <c r="AX36" i="3"/>
  <c r="AY36" i="3"/>
  <c r="AZ36" i="3"/>
  <c r="BF36" i="3"/>
  <c r="BG36" i="3"/>
  <c r="BH36" i="3"/>
  <c r="B37" i="3"/>
  <c r="C37" i="3"/>
  <c r="D37" i="3"/>
  <c r="E37" i="3"/>
  <c r="F37" i="3"/>
  <c r="G37" i="3"/>
  <c r="H37" i="3"/>
  <c r="I37" i="3"/>
  <c r="O37" i="3"/>
  <c r="P37" i="3"/>
  <c r="Q37" i="3"/>
  <c r="R37" i="3"/>
  <c r="S37" i="3"/>
  <c r="T37" i="3"/>
  <c r="U37" i="3"/>
  <c r="V37" i="3"/>
  <c r="W37" i="3"/>
  <c r="X37" i="3"/>
  <c r="AA37" i="3"/>
  <c r="AB37" i="3"/>
  <c r="AC37" i="3"/>
  <c r="AD37" i="3"/>
  <c r="AH37" i="3"/>
  <c r="AI37" i="3"/>
  <c r="AJ37" i="3"/>
  <c r="AK37" i="3"/>
  <c r="AL37" i="3"/>
  <c r="AM37" i="3"/>
  <c r="AN37" i="3"/>
  <c r="AO37" i="3"/>
  <c r="AP37" i="3"/>
  <c r="AX37" i="3"/>
  <c r="AY37" i="3"/>
  <c r="AZ37" i="3"/>
  <c r="BF37" i="3"/>
  <c r="BG37" i="3"/>
  <c r="BH37" i="3"/>
  <c r="B38" i="3"/>
  <c r="C38" i="3"/>
  <c r="D38" i="3"/>
  <c r="E38" i="3"/>
  <c r="F38" i="3"/>
  <c r="G38" i="3"/>
  <c r="H38" i="3"/>
  <c r="I38" i="3"/>
  <c r="O38" i="3"/>
  <c r="P38" i="3"/>
  <c r="Q38" i="3"/>
  <c r="R38" i="3"/>
  <c r="S38" i="3"/>
  <c r="T38" i="3"/>
  <c r="U38" i="3"/>
  <c r="V38" i="3"/>
  <c r="W38" i="3"/>
  <c r="X38" i="3"/>
  <c r="AA38" i="3"/>
  <c r="AB38" i="3"/>
  <c r="AC38" i="3"/>
  <c r="AD38" i="3"/>
  <c r="AH38" i="3"/>
  <c r="AI38" i="3"/>
  <c r="AJ38" i="3"/>
  <c r="AK38" i="3"/>
  <c r="AL38" i="3"/>
  <c r="AM38" i="3"/>
  <c r="AN38" i="3"/>
  <c r="AO38" i="3"/>
  <c r="AP38" i="3"/>
  <c r="AX38" i="3"/>
  <c r="AY38" i="3"/>
  <c r="AZ38" i="3"/>
  <c r="BF38" i="3"/>
  <c r="BG38" i="3"/>
  <c r="BH38" i="3"/>
  <c r="B39" i="3"/>
  <c r="C39" i="3"/>
  <c r="D39" i="3"/>
  <c r="E39" i="3"/>
  <c r="F39" i="3"/>
  <c r="G39" i="3"/>
  <c r="H39" i="3"/>
  <c r="I39" i="3"/>
  <c r="O39" i="3"/>
  <c r="P39" i="3"/>
  <c r="Q39" i="3"/>
  <c r="R39" i="3"/>
  <c r="S39" i="3"/>
  <c r="T39" i="3"/>
  <c r="U39" i="3"/>
  <c r="V39" i="3"/>
  <c r="W39" i="3"/>
  <c r="X39" i="3"/>
  <c r="AA39" i="3"/>
  <c r="AB39" i="3"/>
  <c r="AC39" i="3"/>
  <c r="AD39" i="3"/>
  <c r="AH39" i="3"/>
  <c r="AI39" i="3"/>
  <c r="AJ39" i="3"/>
  <c r="AK39" i="3"/>
  <c r="AL39" i="3"/>
  <c r="AM39" i="3"/>
  <c r="AN39" i="3"/>
  <c r="AO39" i="3"/>
  <c r="AP39" i="3"/>
  <c r="AX39" i="3"/>
  <c r="AY39" i="3"/>
  <c r="AZ39" i="3"/>
  <c r="BF39" i="3"/>
  <c r="BG39" i="3"/>
  <c r="BH39" i="3"/>
  <c r="B40" i="3"/>
  <c r="C40" i="3"/>
  <c r="D40" i="3"/>
  <c r="E40" i="3"/>
  <c r="F40" i="3"/>
  <c r="G40" i="3"/>
  <c r="H40" i="3"/>
  <c r="I40" i="3"/>
  <c r="O40" i="3"/>
  <c r="P40" i="3"/>
  <c r="Q40" i="3"/>
  <c r="R40" i="3"/>
  <c r="S40" i="3"/>
  <c r="T40" i="3"/>
  <c r="U40" i="3"/>
  <c r="V40" i="3"/>
  <c r="W40" i="3"/>
  <c r="X40" i="3"/>
  <c r="AA40" i="3"/>
  <c r="AB40" i="3"/>
  <c r="AC40" i="3"/>
  <c r="AD40" i="3"/>
  <c r="AH40" i="3"/>
  <c r="AI40" i="3"/>
  <c r="AJ40" i="3"/>
  <c r="AK40" i="3"/>
  <c r="AL40" i="3"/>
  <c r="AM40" i="3"/>
  <c r="AN40" i="3"/>
  <c r="AO40" i="3"/>
  <c r="AP40" i="3"/>
  <c r="AX40" i="3"/>
  <c r="AY40" i="3"/>
  <c r="AZ40" i="3"/>
  <c r="BF40" i="3"/>
  <c r="BG40" i="3"/>
  <c r="BH40" i="3"/>
  <c r="B41" i="3"/>
  <c r="C41" i="3"/>
  <c r="D41" i="3"/>
  <c r="E41" i="3"/>
  <c r="F41" i="3"/>
  <c r="G41" i="3"/>
  <c r="H41" i="3"/>
  <c r="I41" i="3"/>
  <c r="O41" i="3"/>
  <c r="P41" i="3"/>
  <c r="Q41" i="3"/>
  <c r="R41" i="3"/>
  <c r="S41" i="3"/>
  <c r="T41" i="3"/>
  <c r="U41" i="3"/>
  <c r="V41" i="3"/>
  <c r="W41" i="3"/>
  <c r="X41" i="3"/>
  <c r="AA41" i="3"/>
  <c r="AB41" i="3"/>
  <c r="AC41" i="3"/>
  <c r="AD41" i="3"/>
  <c r="AH41" i="3"/>
  <c r="AI41" i="3"/>
  <c r="AJ41" i="3"/>
  <c r="AK41" i="3"/>
  <c r="AL41" i="3"/>
  <c r="AM41" i="3"/>
  <c r="AN41" i="3"/>
  <c r="AO41" i="3"/>
  <c r="AP41" i="3"/>
  <c r="AX41" i="3"/>
  <c r="AY41" i="3"/>
  <c r="AZ41" i="3"/>
  <c r="BF41" i="3"/>
  <c r="BG41" i="3"/>
  <c r="BH41" i="3"/>
  <c r="B42" i="3"/>
  <c r="C42" i="3"/>
  <c r="D42" i="3"/>
  <c r="E42" i="3"/>
  <c r="F42" i="3"/>
  <c r="G42" i="3"/>
  <c r="H42" i="3"/>
  <c r="I42" i="3"/>
  <c r="O42" i="3"/>
  <c r="P42" i="3"/>
  <c r="Q42" i="3"/>
  <c r="R42" i="3"/>
  <c r="S42" i="3"/>
  <c r="T42" i="3"/>
  <c r="U42" i="3"/>
  <c r="V42" i="3"/>
  <c r="W42" i="3"/>
  <c r="X42" i="3"/>
  <c r="AA42" i="3"/>
  <c r="AB42" i="3"/>
  <c r="AC42" i="3"/>
  <c r="AD42" i="3"/>
  <c r="AH42" i="3"/>
  <c r="AI42" i="3"/>
  <c r="AJ42" i="3"/>
  <c r="AK42" i="3"/>
  <c r="AL42" i="3"/>
  <c r="AM42" i="3"/>
  <c r="AN42" i="3"/>
  <c r="AO42" i="3"/>
  <c r="AP42" i="3"/>
  <c r="AX42" i="3"/>
  <c r="AY42" i="3"/>
  <c r="AZ42" i="3"/>
  <c r="BF42" i="3"/>
  <c r="BG42" i="3"/>
  <c r="BH42" i="3"/>
  <c r="B43" i="3"/>
  <c r="C43" i="3"/>
  <c r="D43" i="3"/>
  <c r="E43" i="3"/>
  <c r="F43" i="3"/>
  <c r="G43" i="3"/>
  <c r="H43" i="3"/>
  <c r="I43" i="3"/>
  <c r="O43" i="3"/>
  <c r="P43" i="3"/>
  <c r="Q43" i="3"/>
  <c r="R43" i="3"/>
  <c r="S43" i="3"/>
  <c r="T43" i="3"/>
  <c r="U43" i="3"/>
  <c r="V43" i="3"/>
  <c r="W43" i="3"/>
  <c r="X43" i="3"/>
  <c r="AA43" i="3"/>
  <c r="AB43" i="3"/>
  <c r="AC43" i="3"/>
  <c r="AD43" i="3"/>
  <c r="AH43" i="3"/>
  <c r="AI43" i="3"/>
  <c r="AJ43" i="3"/>
  <c r="AK43" i="3"/>
  <c r="AL43" i="3"/>
  <c r="AM43" i="3"/>
  <c r="AN43" i="3"/>
  <c r="AO43" i="3"/>
  <c r="AP43" i="3"/>
  <c r="AX43" i="3"/>
  <c r="AY43" i="3"/>
  <c r="AZ43" i="3"/>
  <c r="BF43" i="3"/>
  <c r="BG43" i="3"/>
  <c r="BH43" i="3"/>
  <c r="B44" i="3"/>
  <c r="C44" i="3"/>
  <c r="D44" i="3"/>
  <c r="E44" i="3"/>
  <c r="F44" i="3"/>
  <c r="G44" i="3"/>
  <c r="H44" i="3"/>
  <c r="I44" i="3"/>
  <c r="O44" i="3"/>
  <c r="P44" i="3"/>
  <c r="Q44" i="3"/>
  <c r="R44" i="3"/>
  <c r="S44" i="3"/>
  <c r="T44" i="3"/>
  <c r="U44" i="3"/>
  <c r="V44" i="3"/>
  <c r="W44" i="3"/>
  <c r="X44" i="3"/>
  <c r="AA44" i="3"/>
  <c r="AB44" i="3"/>
  <c r="AC44" i="3"/>
  <c r="AD44" i="3"/>
  <c r="AH44" i="3"/>
  <c r="AI44" i="3"/>
  <c r="AJ44" i="3"/>
  <c r="AK44" i="3"/>
  <c r="AL44" i="3"/>
  <c r="AM44" i="3"/>
  <c r="AN44" i="3"/>
  <c r="AO44" i="3"/>
  <c r="AP44" i="3"/>
  <c r="AX44" i="3"/>
  <c r="AY44" i="3"/>
  <c r="AZ44" i="3"/>
  <c r="BF44" i="3"/>
  <c r="BG44" i="3"/>
  <c r="BH44" i="3"/>
  <c r="B45" i="3"/>
  <c r="C45" i="3"/>
  <c r="D45" i="3"/>
  <c r="E45" i="3"/>
  <c r="F45" i="3"/>
  <c r="G45" i="3"/>
  <c r="H45" i="3"/>
  <c r="I45" i="3"/>
  <c r="O45" i="3"/>
  <c r="P45" i="3"/>
  <c r="Q45" i="3"/>
  <c r="R45" i="3"/>
  <c r="S45" i="3"/>
  <c r="T45" i="3"/>
  <c r="U45" i="3"/>
  <c r="V45" i="3"/>
  <c r="W45" i="3"/>
  <c r="X45" i="3"/>
  <c r="AA45" i="3"/>
  <c r="AB45" i="3"/>
  <c r="AC45" i="3"/>
  <c r="AD45" i="3"/>
  <c r="AH45" i="3"/>
  <c r="AI45" i="3"/>
  <c r="AJ45" i="3"/>
  <c r="AK45" i="3"/>
  <c r="AL45" i="3"/>
  <c r="AM45" i="3"/>
  <c r="AN45" i="3"/>
  <c r="AO45" i="3"/>
  <c r="AP45" i="3"/>
  <c r="AX45" i="3"/>
  <c r="AY45" i="3"/>
  <c r="AZ45" i="3"/>
  <c r="BF45" i="3"/>
  <c r="BG45" i="3"/>
  <c r="BH45" i="3"/>
  <c r="B46" i="3"/>
  <c r="C46" i="3"/>
  <c r="D46" i="3"/>
  <c r="E46" i="3"/>
  <c r="F46" i="3"/>
  <c r="G46" i="3"/>
  <c r="H46" i="3"/>
  <c r="I46" i="3"/>
  <c r="O46" i="3"/>
  <c r="P46" i="3"/>
  <c r="Q46" i="3"/>
  <c r="R46" i="3"/>
  <c r="S46" i="3"/>
  <c r="T46" i="3"/>
  <c r="U46" i="3"/>
  <c r="V46" i="3"/>
  <c r="W46" i="3"/>
  <c r="X46" i="3"/>
  <c r="AA46" i="3"/>
  <c r="AB46" i="3"/>
  <c r="AC46" i="3"/>
  <c r="AD46" i="3"/>
  <c r="AH46" i="3"/>
  <c r="AI46" i="3"/>
  <c r="AJ46" i="3"/>
  <c r="AK46" i="3"/>
  <c r="AL46" i="3"/>
  <c r="AM46" i="3"/>
  <c r="AN46" i="3"/>
  <c r="AO46" i="3"/>
  <c r="AP46" i="3"/>
  <c r="AX46" i="3"/>
  <c r="AY46" i="3"/>
  <c r="AZ46" i="3"/>
  <c r="BF46" i="3"/>
  <c r="BG46" i="3"/>
  <c r="BH46" i="3"/>
  <c r="B47" i="3"/>
  <c r="C47" i="3"/>
  <c r="D47" i="3"/>
  <c r="E47" i="3"/>
  <c r="F47" i="3"/>
  <c r="G47" i="3"/>
  <c r="H47" i="3"/>
  <c r="I47" i="3"/>
  <c r="O47" i="3"/>
  <c r="P47" i="3"/>
  <c r="Q47" i="3"/>
  <c r="R47" i="3"/>
  <c r="S47" i="3"/>
  <c r="T47" i="3"/>
  <c r="U47" i="3"/>
  <c r="V47" i="3"/>
  <c r="W47" i="3"/>
  <c r="X47" i="3"/>
  <c r="AA47" i="3"/>
  <c r="AB47" i="3"/>
  <c r="AC47" i="3"/>
  <c r="AD47" i="3"/>
  <c r="AH47" i="3"/>
  <c r="AI47" i="3"/>
  <c r="AJ47" i="3"/>
  <c r="AK47" i="3"/>
  <c r="AL47" i="3"/>
  <c r="AM47" i="3"/>
  <c r="AN47" i="3"/>
  <c r="AO47" i="3"/>
  <c r="AP47" i="3"/>
  <c r="AX47" i="3"/>
  <c r="AY47" i="3"/>
  <c r="AZ47" i="3"/>
  <c r="BF47" i="3"/>
  <c r="BG47" i="3"/>
  <c r="BH47" i="3"/>
  <c r="AN52" i="3"/>
  <c r="AO52" i="3"/>
  <c r="AP52" i="3"/>
  <c r="M53" i="3"/>
  <c r="N53" i="3"/>
  <c r="Z53" i="3"/>
  <c r="AN53" i="3"/>
  <c r="M54" i="3"/>
  <c r="N54" i="3"/>
  <c r="Z54" i="3"/>
  <c r="AN54" i="3"/>
  <c r="M55" i="3"/>
  <c r="N55" i="3"/>
  <c r="Z55" i="3"/>
  <c r="AN55" i="3"/>
  <c r="M56" i="3"/>
  <c r="N56" i="3"/>
  <c r="Z56" i="3"/>
  <c r="AN56" i="3"/>
  <c r="M57" i="3"/>
  <c r="N57" i="3"/>
  <c r="Z57" i="3"/>
  <c r="AN57" i="3"/>
  <c r="M58" i="3"/>
  <c r="N58" i="3"/>
  <c r="Z58" i="3"/>
  <c r="AN58" i="3"/>
  <c r="M59" i="3"/>
  <c r="N59" i="3"/>
  <c r="Z59" i="3"/>
  <c r="AN59" i="3"/>
  <c r="M60" i="3"/>
  <c r="N60" i="3"/>
  <c r="Z60" i="3"/>
  <c r="AN60" i="3"/>
  <c r="M61" i="3"/>
  <c r="N61" i="3"/>
  <c r="Z61" i="3"/>
  <c r="AN61" i="3"/>
  <c r="M62" i="3"/>
  <c r="N62" i="3"/>
  <c r="Z62" i="3"/>
  <c r="AN62" i="3"/>
  <c r="M63" i="3"/>
  <c r="N63" i="3"/>
  <c r="Z63" i="3"/>
  <c r="AN63" i="3"/>
  <c r="M64" i="3"/>
  <c r="N64" i="3"/>
  <c r="Z64" i="3"/>
  <c r="AN64" i="3"/>
  <c r="M65" i="3"/>
  <c r="N65" i="3"/>
  <c r="Z65" i="3"/>
  <c r="AN65" i="3"/>
  <c r="M66" i="3"/>
  <c r="N66" i="3"/>
  <c r="Z66" i="3"/>
  <c r="AN66" i="3"/>
  <c r="M67" i="3"/>
  <c r="N67" i="3"/>
  <c r="Z67" i="3"/>
  <c r="AN67" i="3"/>
  <c r="M68" i="3"/>
  <c r="N68" i="3"/>
  <c r="Z68" i="3"/>
  <c r="AN68" i="3"/>
  <c r="M69" i="3"/>
  <c r="N69" i="3"/>
  <c r="Z69" i="3"/>
  <c r="AN69" i="3"/>
  <c r="M70" i="3"/>
  <c r="N70" i="3"/>
  <c r="Z70" i="3"/>
  <c r="AN70" i="3"/>
  <c r="M71" i="3"/>
  <c r="N71" i="3"/>
  <c r="Z71" i="3"/>
  <c r="AN71" i="3"/>
  <c r="M72" i="3"/>
  <c r="N72" i="3"/>
  <c r="Z72" i="3"/>
  <c r="AN72" i="3"/>
  <c r="M73" i="3"/>
  <c r="N73" i="3"/>
  <c r="Z73" i="3"/>
  <c r="AN73" i="3"/>
  <c r="M74" i="3"/>
  <c r="N74" i="3"/>
  <c r="Z74" i="3"/>
  <c r="AN74" i="3"/>
  <c r="M75" i="3"/>
  <c r="N75" i="3"/>
  <c r="Z75" i="3"/>
  <c r="AN75" i="3"/>
  <c r="M76" i="3"/>
  <c r="N76" i="3"/>
  <c r="Z76" i="3"/>
  <c r="AN76" i="3"/>
  <c r="M77" i="3"/>
  <c r="N77" i="3"/>
  <c r="Z77" i="3"/>
  <c r="AN77" i="3"/>
  <c r="M78" i="3"/>
  <c r="N78" i="3"/>
  <c r="Z78" i="3"/>
  <c r="AN78" i="3"/>
  <c r="M79" i="3"/>
  <c r="N79" i="3"/>
  <c r="Z79" i="3"/>
  <c r="AN79" i="3"/>
  <c r="M80" i="3"/>
  <c r="N80" i="3"/>
  <c r="Z80" i="3"/>
  <c r="AN80" i="3"/>
  <c r="M81" i="3"/>
  <c r="N81" i="3"/>
  <c r="Z81" i="3"/>
  <c r="AN81" i="3"/>
  <c r="M82" i="3"/>
  <c r="N82" i="3"/>
  <c r="Z82" i="3"/>
  <c r="AN82" i="3"/>
  <c r="M83" i="3"/>
  <c r="N83" i="3"/>
  <c r="Z83" i="3"/>
  <c r="AN83" i="3"/>
  <c r="M84" i="3"/>
  <c r="N84" i="3"/>
  <c r="Z84" i="3"/>
  <c r="AN84" i="3"/>
  <c r="M85" i="3"/>
  <c r="N85" i="3"/>
  <c r="Z85" i="3"/>
  <c r="AN85" i="3"/>
  <c r="M86" i="3"/>
  <c r="N86" i="3"/>
  <c r="Z86" i="3"/>
  <c r="AN86" i="3"/>
  <c r="M87" i="3"/>
  <c r="N87" i="3"/>
  <c r="Z87" i="3"/>
  <c r="AN87" i="3"/>
  <c r="M88" i="3"/>
  <c r="N88" i="3"/>
  <c r="Z88" i="3"/>
  <c r="AN88" i="3"/>
  <c r="M89" i="3"/>
  <c r="N89" i="3"/>
  <c r="Z89" i="3"/>
  <c r="AN89" i="3"/>
  <c r="M90" i="3"/>
  <c r="N90" i="3"/>
  <c r="Z90" i="3"/>
  <c r="AN90" i="3"/>
  <c r="M91" i="3"/>
  <c r="N91" i="3"/>
  <c r="Z91" i="3"/>
  <c r="AN91" i="3"/>
  <c r="M92" i="3"/>
  <c r="N92" i="3"/>
  <c r="Z92" i="3"/>
  <c r="AN92" i="3"/>
  <c r="M93" i="3"/>
  <c r="N93" i="3"/>
  <c r="Z93" i="3"/>
  <c r="AN93" i="3"/>
  <c r="M94" i="3"/>
  <c r="N94" i="3"/>
  <c r="Z94" i="3"/>
  <c r="AN94" i="3"/>
  <c r="M95" i="3"/>
  <c r="N95" i="3"/>
  <c r="Z95" i="3"/>
  <c r="AN95" i="3"/>
  <c r="M96" i="3"/>
  <c r="N96" i="3"/>
  <c r="Z96" i="3"/>
  <c r="AN96" i="3"/>
  <c r="M97" i="3"/>
  <c r="N97" i="3"/>
  <c r="Z97" i="3"/>
  <c r="AN97" i="3"/>
  <c r="M98" i="3"/>
  <c r="N98" i="3"/>
  <c r="Z98" i="3"/>
  <c r="AN98" i="3"/>
  <c r="M99" i="3"/>
  <c r="N99" i="3"/>
  <c r="Z99" i="3"/>
  <c r="AN99" i="3"/>
  <c r="M100" i="3"/>
  <c r="N100" i="3"/>
  <c r="Z100" i="3"/>
  <c r="AN100" i="3"/>
  <c r="M101" i="3"/>
  <c r="N101" i="3"/>
  <c r="Z101" i="3"/>
  <c r="AN101" i="3"/>
  <c r="M102" i="3"/>
  <c r="N102" i="3"/>
  <c r="Z102" i="3"/>
  <c r="AN102" i="3"/>
  <c r="M103" i="3"/>
  <c r="N103" i="3"/>
  <c r="Z103" i="3"/>
  <c r="AN103" i="3"/>
  <c r="M104" i="3"/>
  <c r="N104" i="3"/>
  <c r="Z104" i="3"/>
  <c r="AN104" i="3"/>
  <c r="M105" i="3"/>
  <c r="N105" i="3"/>
  <c r="Z105" i="3"/>
  <c r="AN105" i="3"/>
  <c r="M106" i="3"/>
  <c r="N106" i="3"/>
  <c r="Z106" i="3"/>
  <c r="AN106" i="3"/>
  <c r="M107" i="3"/>
  <c r="N107" i="3"/>
  <c r="Z107" i="3"/>
  <c r="AN107" i="3"/>
  <c r="M108" i="3"/>
  <c r="N108" i="3"/>
  <c r="Z108" i="3"/>
  <c r="AN108" i="3"/>
  <c r="M109" i="3"/>
  <c r="N109" i="3"/>
  <c r="Z109" i="3"/>
  <c r="AN109" i="3"/>
  <c r="M110" i="3"/>
  <c r="N110" i="3"/>
  <c r="Z110" i="3"/>
  <c r="AN110" i="3"/>
  <c r="M111" i="3"/>
  <c r="N111" i="3"/>
  <c r="Z111" i="3"/>
  <c r="AN111" i="3"/>
  <c r="M112" i="3"/>
  <c r="N112" i="3"/>
  <c r="Z112" i="3"/>
  <c r="AN112" i="3"/>
  <c r="M113" i="3"/>
  <c r="N113" i="3"/>
  <c r="Z113" i="3"/>
  <c r="AN113" i="3"/>
  <c r="M114" i="3"/>
  <c r="N114" i="3"/>
  <c r="Z114" i="3"/>
  <c r="AN114" i="3"/>
  <c r="M115" i="3"/>
  <c r="N115" i="3"/>
  <c r="Z115" i="3"/>
  <c r="AN115" i="3"/>
  <c r="M116" i="3"/>
  <c r="N116" i="3"/>
  <c r="Z116" i="3"/>
  <c r="AN116" i="3"/>
  <c r="M117" i="3"/>
  <c r="N117" i="3"/>
  <c r="Z117" i="3"/>
  <c r="AN117" i="3"/>
  <c r="M118" i="3"/>
  <c r="N118" i="3"/>
  <c r="Z118" i="3"/>
  <c r="AN118" i="3"/>
  <c r="M119" i="3"/>
  <c r="N119" i="3"/>
  <c r="Z119" i="3"/>
  <c r="AN119" i="3"/>
  <c r="M120" i="3"/>
  <c r="N120" i="3"/>
  <c r="Z120" i="3"/>
  <c r="AN120" i="3"/>
  <c r="M121" i="3"/>
  <c r="N121" i="3"/>
  <c r="Z121" i="3"/>
  <c r="AN121" i="3"/>
  <c r="M122" i="3"/>
  <c r="N122" i="3"/>
  <c r="Z122" i="3"/>
  <c r="AN122" i="3"/>
  <c r="M123" i="3"/>
  <c r="N123" i="3"/>
  <c r="Z123" i="3"/>
  <c r="AN123" i="3"/>
  <c r="M124" i="3"/>
  <c r="N124" i="3"/>
  <c r="Z124" i="3"/>
  <c r="AN124" i="3"/>
  <c r="M125" i="3"/>
  <c r="N125" i="3"/>
  <c r="Z125" i="3"/>
  <c r="AN125" i="3"/>
  <c r="M126" i="3"/>
  <c r="N126" i="3"/>
  <c r="Z126" i="3"/>
  <c r="AN126" i="3"/>
  <c r="M127" i="3"/>
  <c r="N127" i="3"/>
  <c r="Z127" i="3"/>
  <c r="AN127" i="3"/>
  <c r="M128" i="3"/>
  <c r="N128" i="3"/>
  <c r="Z128" i="3"/>
  <c r="AN128" i="3"/>
  <c r="M129" i="3"/>
  <c r="N129" i="3"/>
  <c r="Z129" i="3"/>
  <c r="AN129" i="3"/>
  <c r="M130" i="3"/>
  <c r="N130" i="3"/>
  <c r="Z130" i="3"/>
  <c r="AN130" i="3"/>
  <c r="M131" i="3"/>
  <c r="N131" i="3"/>
  <c r="Z131" i="3"/>
  <c r="AN131" i="3"/>
  <c r="M132" i="3"/>
  <c r="N132" i="3"/>
  <c r="Z132" i="3"/>
  <c r="AN132" i="3"/>
  <c r="M133" i="3"/>
  <c r="N133" i="3"/>
  <c r="Z133" i="3"/>
  <c r="AN133" i="3"/>
  <c r="M134" i="3"/>
  <c r="N134" i="3"/>
  <c r="Z134" i="3"/>
  <c r="AN134" i="3"/>
  <c r="M135" i="3"/>
  <c r="N135" i="3"/>
  <c r="Z135" i="3"/>
  <c r="AN135" i="3"/>
  <c r="M136" i="3"/>
  <c r="N136" i="3"/>
  <c r="Z136" i="3"/>
  <c r="AN136" i="3"/>
  <c r="M137" i="3"/>
  <c r="N137" i="3"/>
  <c r="Z137" i="3"/>
  <c r="AN137" i="3"/>
  <c r="M138" i="3"/>
  <c r="N138" i="3"/>
  <c r="Z138" i="3"/>
  <c r="AN138" i="3"/>
  <c r="M139" i="3"/>
  <c r="N139" i="3"/>
  <c r="Z139" i="3"/>
  <c r="AN139" i="3"/>
  <c r="M140" i="3"/>
  <c r="N140" i="3"/>
  <c r="Z140" i="3"/>
  <c r="AN140" i="3"/>
  <c r="M141" i="3"/>
  <c r="N141" i="3"/>
  <c r="Z141" i="3"/>
  <c r="AN141" i="3"/>
  <c r="M142" i="3"/>
  <c r="N142" i="3"/>
  <c r="Z142" i="3"/>
  <c r="AN142" i="3"/>
  <c r="M143" i="3"/>
  <c r="N143" i="3"/>
  <c r="Z143" i="3"/>
  <c r="AN143" i="3"/>
  <c r="M144" i="3"/>
  <c r="N144" i="3"/>
  <c r="Z144" i="3"/>
  <c r="AN144" i="3"/>
  <c r="M145" i="3"/>
  <c r="N145" i="3"/>
  <c r="Z145" i="3"/>
  <c r="AN145" i="3"/>
  <c r="M146" i="3"/>
  <c r="N146" i="3"/>
  <c r="Z146" i="3"/>
  <c r="AN146" i="3"/>
  <c r="M147" i="3"/>
  <c r="N147" i="3"/>
  <c r="Z147" i="3"/>
  <c r="AN147" i="3"/>
  <c r="M148" i="3"/>
  <c r="N148" i="3"/>
  <c r="Z148" i="3"/>
  <c r="AN148" i="3"/>
  <c r="M149" i="3"/>
  <c r="N149" i="3"/>
  <c r="Z149" i="3"/>
  <c r="AN149" i="3"/>
  <c r="M150" i="3"/>
  <c r="N150" i="3"/>
  <c r="Z150" i="3"/>
  <c r="AN150" i="3"/>
  <c r="M151" i="3"/>
  <c r="N151" i="3"/>
  <c r="Z151" i="3"/>
  <c r="AN151" i="3"/>
  <c r="M152" i="3"/>
  <c r="N152" i="3"/>
  <c r="Z152" i="3"/>
  <c r="AN152" i="3"/>
  <c r="AN157" i="3"/>
  <c r="AO157" i="3"/>
  <c r="AP157" i="3"/>
  <c r="AU157" i="3"/>
  <c r="AV157" i="3"/>
  <c r="AW157" i="3"/>
  <c r="AX157" i="3"/>
  <c r="AY157" i="3"/>
  <c r="AZ157" i="3"/>
  <c r="BB157" i="3"/>
  <c r="BC157" i="3"/>
  <c r="BD157" i="3"/>
  <c r="BE157" i="3"/>
  <c r="BF157" i="3"/>
  <c r="BG157" i="3"/>
  <c r="BH157" i="3"/>
  <c r="BI157" i="3"/>
  <c r="B158" i="3"/>
  <c r="C158" i="3"/>
  <c r="D158" i="3"/>
  <c r="E158" i="3"/>
  <c r="F158" i="3"/>
  <c r="G158" i="3"/>
  <c r="H158" i="3"/>
  <c r="I158" i="3"/>
  <c r="O158" i="3"/>
  <c r="P158" i="3"/>
  <c r="Q158" i="3"/>
  <c r="R158" i="3"/>
  <c r="S158" i="3"/>
  <c r="T158" i="3"/>
  <c r="AK158" i="3" s="1"/>
  <c r="U158" i="3"/>
  <c r="V158" i="3"/>
  <c r="W158" i="3"/>
  <c r="X158" i="3"/>
  <c r="AA158" i="3"/>
  <c r="AB158" i="3"/>
  <c r="AC158" i="3"/>
  <c r="AD158" i="3"/>
  <c r="AH158" i="3"/>
  <c r="AI158" i="3"/>
  <c r="AJ158" i="3"/>
  <c r="AL158" i="3"/>
  <c r="AM158" i="3"/>
  <c r="AN158" i="3"/>
  <c r="AO158" i="3"/>
  <c r="AP158" i="3"/>
  <c r="AX158" i="3"/>
  <c r="AY158" i="3"/>
  <c r="AZ158" i="3"/>
  <c r="BF158" i="3"/>
  <c r="BG158" i="3"/>
  <c r="BH158" i="3"/>
  <c r="B159" i="3"/>
  <c r="C159" i="3"/>
  <c r="D159" i="3"/>
  <c r="E159" i="3"/>
  <c r="F159" i="3"/>
  <c r="G159" i="3"/>
  <c r="H159" i="3"/>
  <c r="I159" i="3"/>
  <c r="O159" i="3"/>
  <c r="P159" i="3"/>
  <c r="Q159" i="3"/>
  <c r="R159" i="3"/>
  <c r="S159" i="3"/>
  <c r="T159" i="3"/>
  <c r="AK159" i="3" s="1"/>
  <c r="U159" i="3"/>
  <c r="V159" i="3"/>
  <c r="W159" i="3"/>
  <c r="X159" i="3"/>
  <c r="AA159" i="3"/>
  <c r="AB159" i="3"/>
  <c r="AC159" i="3"/>
  <c r="AD159" i="3"/>
  <c r="AH159" i="3"/>
  <c r="AI159" i="3"/>
  <c r="AJ159" i="3"/>
  <c r="AL159" i="3"/>
  <c r="AM159" i="3"/>
  <c r="AN159" i="3"/>
  <c r="AO159" i="3"/>
  <c r="AP159" i="3"/>
  <c r="AX159" i="3"/>
  <c r="AY159" i="3"/>
  <c r="AZ159" i="3"/>
  <c r="BF159" i="3"/>
  <c r="BG159" i="3"/>
  <c r="BH159" i="3"/>
  <c r="B160" i="3"/>
  <c r="C160" i="3"/>
  <c r="D160" i="3"/>
  <c r="E160" i="3"/>
  <c r="F160" i="3"/>
  <c r="G160" i="3"/>
  <c r="H160" i="3"/>
  <c r="I160" i="3"/>
  <c r="O160" i="3"/>
  <c r="P160" i="3"/>
  <c r="Q160" i="3"/>
  <c r="R160" i="3"/>
  <c r="S160" i="3"/>
  <c r="T160" i="3"/>
  <c r="AK160" i="3" s="1"/>
  <c r="U160" i="3"/>
  <c r="V160" i="3"/>
  <c r="W160" i="3"/>
  <c r="X160" i="3"/>
  <c r="AA160" i="3"/>
  <c r="AB160" i="3"/>
  <c r="AC160" i="3"/>
  <c r="AD160" i="3"/>
  <c r="AH160" i="3"/>
  <c r="AI160" i="3"/>
  <c r="AJ160" i="3"/>
  <c r="AL160" i="3"/>
  <c r="AM160" i="3"/>
  <c r="AN160" i="3"/>
  <c r="AO160" i="3"/>
  <c r="AP160" i="3"/>
  <c r="AX160" i="3"/>
  <c r="AY160" i="3"/>
  <c r="AZ160" i="3"/>
  <c r="BF160" i="3"/>
  <c r="BG160" i="3"/>
  <c r="BH160" i="3"/>
  <c r="B161" i="3"/>
  <c r="C161" i="3"/>
  <c r="D161" i="3"/>
  <c r="E161" i="3"/>
  <c r="F161" i="3"/>
  <c r="G161" i="3"/>
  <c r="H161" i="3"/>
  <c r="I161" i="3"/>
  <c r="O161" i="3"/>
  <c r="P161" i="3"/>
  <c r="Q161" i="3"/>
  <c r="R161" i="3"/>
  <c r="S161" i="3"/>
  <c r="T161" i="3"/>
  <c r="U161" i="3"/>
  <c r="V161" i="3"/>
  <c r="W161" i="3"/>
  <c r="X161" i="3"/>
  <c r="AA161" i="3"/>
  <c r="AB161" i="3"/>
  <c r="AC161" i="3"/>
  <c r="AD161" i="3"/>
  <c r="AH161" i="3"/>
  <c r="AI161" i="3"/>
  <c r="AJ161" i="3"/>
  <c r="AK161" i="3"/>
  <c r="AL161" i="3"/>
  <c r="AM161" i="3"/>
  <c r="AN161" i="3"/>
  <c r="AO161" i="3"/>
  <c r="AP161" i="3"/>
  <c r="AX161" i="3"/>
  <c r="AY161" i="3"/>
  <c r="AZ161" i="3"/>
  <c r="BF161" i="3"/>
  <c r="BG161" i="3"/>
  <c r="BH161" i="3"/>
  <c r="B162" i="3"/>
  <c r="C162" i="3"/>
  <c r="D162" i="3"/>
  <c r="E162" i="3"/>
  <c r="F162" i="3"/>
  <c r="G162" i="3"/>
  <c r="H162" i="3"/>
  <c r="I162" i="3"/>
  <c r="O162" i="3"/>
  <c r="P162" i="3"/>
  <c r="Q162" i="3"/>
  <c r="R162" i="3"/>
  <c r="S162" i="3"/>
  <c r="T162" i="3"/>
  <c r="U162" i="3"/>
  <c r="V162" i="3"/>
  <c r="W162" i="3"/>
  <c r="X162" i="3"/>
  <c r="AA162" i="3"/>
  <c r="AB162" i="3"/>
  <c r="AC162" i="3"/>
  <c r="AD162" i="3"/>
  <c r="AH162" i="3"/>
  <c r="AI162" i="3"/>
  <c r="AJ162" i="3"/>
  <c r="AK162" i="3"/>
  <c r="AL162" i="3"/>
  <c r="AM162" i="3"/>
  <c r="AN162" i="3"/>
  <c r="AO162" i="3"/>
  <c r="AP162" i="3"/>
  <c r="AX162" i="3"/>
  <c r="AY162" i="3"/>
  <c r="AZ162" i="3"/>
  <c r="BF162" i="3"/>
  <c r="BG162" i="3"/>
  <c r="BH162" i="3"/>
  <c r="B163" i="3"/>
  <c r="C163" i="3"/>
  <c r="D163" i="3"/>
  <c r="E163" i="3"/>
  <c r="F163" i="3"/>
  <c r="G163" i="3"/>
  <c r="H163" i="3"/>
  <c r="I163" i="3"/>
  <c r="O163" i="3"/>
  <c r="P163" i="3"/>
  <c r="Q163" i="3"/>
  <c r="R163" i="3"/>
  <c r="S163" i="3"/>
  <c r="T163" i="3"/>
  <c r="U163" i="3"/>
  <c r="V163" i="3"/>
  <c r="W163" i="3"/>
  <c r="X163" i="3"/>
  <c r="AA163" i="3"/>
  <c r="AB163" i="3"/>
  <c r="AC163" i="3"/>
  <c r="AD163" i="3"/>
  <c r="AH163" i="3"/>
  <c r="AI163" i="3"/>
  <c r="AJ163" i="3"/>
  <c r="AK163" i="3"/>
  <c r="AL163" i="3"/>
  <c r="AM163" i="3"/>
  <c r="AN163" i="3"/>
  <c r="AO163" i="3"/>
  <c r="AP163" i="3"/>
  <c r="AX163" i="3"/>
  <c r="AY163" i="3"/>
  <c r="AZ163" i="3"/>
  <c r="BF163" i="3"/>
  <c r="BG163" i="3"/>
  <c r="BH163" i="3"/>
  <c r="B164" i="3"/>
  <c r="C164" i="3"/>
  <c r="D164" i="3"/>
  <c r="E164" i="3"/>
  <c r="F164" i="3"/>
  <c r="G164" i="3"/>
  <c r="H164" i="3"/>
  <c r="I164" i="3"/>
  <c r="O164" i="3"/>
  <c r="P164" i="3"/>
  <c r="Q164" i="3"/>
  <c r="R164" i="3"/>
  <c r="S164" i="3"/>
  <c r="T164" i="3"/>
  <c r="U164" i="3"/>
  <c r="V164" i="3"/>
  <c r="W164" i="3"/>
  <c r="X164" i="3"/>
  <c r="AA164" i="3"/>
  <c r="AB164" i="3"/>
  <c r="AC164" i="3"/>
  <c r="AD164" i="3"/>
  <c r="AH164" i="3"/>
  <c r="AI164" i="3"/>
  <c r="AJ164" i="3"/>
  <c r="AK164" i="3"/>
  <c r="AL164" i="3"/>
  <c r="AM164" i="3"/>
  <c r="AN164" i="3"/>
  <c r="AO164" i="3"/>
  <c r="AP164" i="3"/>
  <c r="AX164" i="3"/>
  <c r="AY164" i="3"/>
  <c r="AZ164" i="3"/>
  <c r="BF164" i="3"/>
  <c r="BG164" i="3"/>
  <c r="BH164" i="3"/>
  <c r="B165" i="3"/>
  <c r="C165" i="3"/>
  <c r="D165" i="3"/>
  <c r="E165" i="3"/>
  <c r="F165" i="3"/>
  <c r="G165" i="3"/>
  <c r="H165" i="3"/>
  <c r="I165" i="3"/>
  <c r="O165" i="3"/>
  <c r="P165" i="3"/>
  <c r="Q165" i="3"/>
  <c r="R165" i="3"/>
  <c r="S165" i="3"/>
  <c r="T165" i="3"/>
  <c r="U165" i="3"/>
  <c r="V165" i="3"/>
  <c r="W165" i="3"/>
  <c r="X165" i="3"/>
  <c r="AA165" i="3"/>
  <c r="AB165" i="3"/>
  <c r="AC165" i="3"/>
  <c r="AD165" i="3"/>
  <c r="AH165" i="3"/>
  <c r="AI165" i="3"/>
  <c r="AJ165" i="3"/>
  <c r="AK165" i="3"/>
  <c r="AL165" i="3"/>
  <c r="AM165" i="3"/>
  <c r="AN165" i="3"/>
  <c r="AO165" i="3"/>
  <c r="AP165" i="3"/>
  <c r="AX165" i="3"/>
  <c r="AY165" i="3"/>
  <c r="AZ165" i="3"/>
  <c r="BF165" i="3"/>
  <c r="BG165" i="3"/>
  <c r="BH165" i="3"/>
  <c r="B166" i="3"/>
  <c r="C166" i="3"/>
  <c r="D166" i="3"/>
  <c r="E166" i="3"/>
  <c r="F166" i="3"/>
  <c r="G166" i="3"/>
  <c r="H166" i="3"/>
  <c r="I166" i="3"/>
  <c r="O166" i="3"/>
  <c r="P166" i="3"/>
  <c r="Q166" i="3"/>
  <c r="R166" i="3"/>
  <c r="S166" i="3"/>
  <c r="T166" i="3"/>
  <c r="U166" i="3"/>
  <c r="V166" i="3"/>
  <c r="W166" i="3"/>
  <c r="X166" i="3"/>
  <c r="AA166" i="3"/>
  <c r="AB166" i="3"/>
  <c r="AC166" i="3"/>
  <c r="AD166" i="3"/>
  <c r="AH166" i="3"/>
  <c r="AI166" i="3"/>
  <c r="AJ166" i="3"/>
  <c r="AK166" i="3"/>
  <c r="AL166" i="3"/>
  <c r="AM166" i="3"/>
  <c r="AN166" i="3"/>
  <c r="AO166" i="3"/>
  <c r="AP166" i="3"/>
  <c r="AX166" i="3"/>
  <c r="AY166" i="3"/>
  <c r="AZ166" i="3"/>
  <c r="BF166" i="3"/>
  <c r="BG166" i="3"/>
  <c r="BH166" i="3"/>
  <c r="B167" i="3"/>
  <c r="C167" i="3"/>
  <c r="D167" i="3"/>
  <c r="E167" i="3"/>
  <c r="F167" i="3"/>
  <c r="G167" i="3"/>
  <c r="H167" i="3"/>
  <c r="I167" i="3"/>
  <c r="O167" i="3"/>
  <c r="P167" i="3"/>
  <c r="Q167" i="3"/>
  <c r="R167" i="3"/>
  <c r="S167" i="3"/>
  <c r="T167" i="3"/>
  <c r="U167" i="3"/>
  <c r="V167" i="3"/>
  <c r="W167" i="3"/>
  <c r="X167" i="3"/>
  <c r="AA167" i="3"/>
  <c r="AB167" i="3"/>
  <c r="AC167" i="3"/>
  <c r="AD167" i="3"/>
  <c r="AH167" i="3"/>
  <c r="AI167" i="3"/>
  <c r="AJ167" i="3"/>
  <c r="AK167" i="3"/>
  <c r="AL167" i="3"/>
  <c r="AM167" i="3"/>
  <c r="AN167" i="3"/>
  <c r="AO167" i="3"/>
  <c r="AP167" i="3"/>
  <c r="AX167" i="3"/>
  <c r="AY167" i="3"/>
  <c r="AZ167" i="3"/>
  <c r="BF167" i="3"/>
  <c r="BG167" i="3"/>
  <c r="BH167" i="3"/>
  <c r="AN176" i="3"/>
  <c r="AN181" i="3"/>
  <c r="AO181" i="3"/>
  <c r="AP181" i="3"/>
  <c r="AU181" i="3"/>
  <c r="AV181" i="3"/>
  <c r="AW181" i="3"/>
  <c r="AX181" i="3"/>
  <c r="AY181" i="3"/>
  <c r="AZ181" i="3"/>
  <c r="BB181" i="3"/>
  <c r="BC181" i="3"/>
  <c r="BD181" i="3"/>
  <c r="BE181" i="3"/>
  <c r="BF181" i="3"/>
  <c r="BG181" i="3"/>
  <c r="BH181" i="3"/>
  <c r="BI181" i="3"/>
  <c r="B182" i="3"/>
  <c r="C182" i="3"/>
  <c r="D182" i="3"/>
  <c r="E182" i="3"/>
  <c r="F182" i="3"/>
  <c r="G182" i="3"/>
  <c r="H182" i="3"/>
  <c r="I182" i="3"/>
  <c r="O182" i="3"/>
  <c r="P182" i="3"/>
  <c r="Q182" i="3"/>
  <c r="R182" i="3"/>
  <c r="S182" i="3"/>
  <c r="T182" i="3"/>
  <c r="U182" i="3"/>
  <c r="V182" i="3"/>
  <c r="W182" i="3"/>
  <c r="X182" i="3"/>
  <c r="AA182" i="3"/>
  <c r="AB182" i="3"/>
  <c r="AC182" i="3"/>
  <c r="AD182" i="3"/>
  <c r="AH182" i="3"/>
  <c r="AI182" i="3"/>
  <c r="AJ182" i="3"/>
  <c r="AK182" i="3"/>
  <c r="AL182" i="3"/>
  <c r="AM182" i="3"/>
  <c r="AN182" i="3"/>
  <c r="AO182" i="3"/>
  <c r="AP182" i="3"/>
  <c r="AX182" i="3"/>
  <c r="AY182" i="3"/>
  <c r="AZ182" i="3"/>
  <c r="BF182" i="3"/>
  <c r="BG182" i="3"/>
  <c r="BH182" i="3"/>
  <c r="B183" i="3"/>
  <c r="C183" i="3"/>
  <c r="D183" i="3"/>
  <c r="E183" i="3"/>
  <c r="F183" i="3"/>
  <c r="G183" i="3"/>
  <c r="H183" i="3"/>
  <c r="I183" i="3"/>
  <c r="O183" i="3"/>
  <c r="P183" i="3"/>
  <c r="Q183" i="3"/>
  <c r="R183" i="3"/>
  <c r="S183" i="3"/>
  <c r="T183" i="3"/>
  <c r="U183" i="3"/>
  <c r="V183" i="3"/>
  <c r="W183" i="3"/>
  <c r="X183" i="3"/>
  <c r="AA183" i="3"/>
  <c r="AB183" i="3"/>
  <c r="AC183" i="3"/>
  <c r="AD183" i="3"/>
  <c r="AH183" i="3"/>
  <c r="AI183" i="3"/>
  <c r="AJ183" i="3"/>
  <c r="AK183" i="3"/>
  <c r="AL183" i="3"/>
  <c r="AM183" i="3"/>
  <c r="AN183" i="3"/>
  <c r="AO183" i="3"/>
  <c r="AP183" i="3"/>
  <c r="AX183" i="3"/>
  <c r="AY183" i="3"/>
  <c r="AZ183" i="3"/>
  <c r="BF183" i="3"/>
  <c r="BG183" i="3"/>
  <c r="BH183" i="3"/>
  <c r="I381" i="2"/>
  <c r="J378" i="2"/>
  <c r="G375" i="2"/>
  <c r="F375" i="2"/>
  <c r="J373" i="2"/>
  <c r="G370" i="2"/>
  <c r="F370" i="2"/>
  <c r="I366" i="2"/>
  <c r="J363" i="2"/>
  <c r="G360" i="2"/>
  <c r="F360" i="2"/>
  <c r="J358" i="2"/>
  <c r="G355" i="2"/>
  <c r="F355" i="2"/>
  <c r="I351" i="2"/>
  <c r="J348" i="2"/>
  <c r="G345" i="2"/>
  <c r="F345" i="2"/>
  <c r="J343" i="2"/>
  <c r="G340" i="2"/>
  <c r="F340" i="2"/>
  <c r="I336" i="2"/>
  <c r="J333" i="2"/>
  <c r="G330" i="2"/>
  <c r="F330" i="2"/>
  <c r="J328" i="2"/>
  <c r="G325" i="2"/>
  <c r="F325" i="2"/>
  <c r="I321" i="2"/>
  <c r="J318" i="2"/>
  <c r="G315" i="2"/>
  <c r="F315" i="2"/>
  <c r="J313" i="2"/>
  <c r="G310" i="2"/>
  <c r="F310" i="2"/>
  <c r="I306" i="2"/>
  <c r="J303" i="2"/>
  <c r="G300" i="2"/>
  <c r="F300" i="2"/>
  <c r="J298" i="2"/>
  <c r="G295" i="2"/>
  <c r="F295" i="2"/>
  <c r="I291" i="2"/>
  <c r="J288" i="2"/>
  <c r="G285" i="2"/>
  <c r="F285" i="2"/>
  <c r="J283" i="2"/>
  <c r="G280" i="2"/>
  <c r="F280" i="2"/>
  <c r="I276" i="2"/>
  <c r="J273" i="2"/>
  <c r="G270" i="2"/>
  <c r="F270" i="2"/>
  <c r="J268" i="2"/>
  <c r="G265" i="2"/>
  <c r="F265" i="2"/>
  <c r="I261" i="2"/>
  <c r="J258" i="2"/>
  <c r="G255" i="2"/>
  <c r="F255" i="2"/>
  <c r="J253" i="2"/>
  <c r="G250" i="2"/>
  <c r="F250" i="2"/>
  <c r="I246" i="2"/>
  <c r="J243" i="2"/>
  <c r="G240" i="2"/>
  <c r="F240" i="2"/>
  <c r="J238" i="2"/>
  <c r="G235" i="2"/>
  <c r="F235" i="2"/>
  <c r="I231" i="2"/>
  <c r="J228" i="2"/>
  <c r="G225" i="2"/>
  <c r="F225" i="2"/>
  <c r="J223" i="2"/>
  <c r="G220" i="2"/>
  <c r="F220" i="2"/>
  <c r="I216" i="2"/>
  <c r="J213" i="2"/>
  <c r="G210" i="2"/>
  <c r="F210" i="2"/>
  <c r="J208" i="2"/>
  <c r="G205" i="2"/>
  <c r="F205" i="2"/>
  <c r="I201" i="2"/>
  <c r="G192" i="2"/>
  <c r="C190" i="2"/>
  <c r="B8" i="2"/>
  <c r="B9" i="2" s="1"/>
  <c r="A8" i="2"/>
  <c r="B1" i="2"/>
  <c r="C1" i="2" s="1"/>
  <c r="AF499" i="1"/>
  <c r="J499" i="1"/>
  <c r="AG496" i="1"/>
  <c r="K496" i="1"/>
  <c r="AC493" i="1"/>
  <c r="G493" i="1"/>
  <c r="AG491" i="1"/>
  <c r="K491" i="1"/>
  <c r="AC488" i="1"/>
  <c r="G488" i="1"/>
  <c r="AF484" i="1"/>
  <c r="J484" i="1"/>
  <c r="AG481" i="1"/>
  <c r="K481" i="1"/>
  <c r="AC478" i="1"/>
  <c r="G478" i="1"/>
  <c r="AG476" i="1"/>
  <c r="K476" i="1"/>
  <c r="AC473" i="1"/>
  <c r="G473" i="1"/>
  <c r="AF469" i="1"/>
  <c r="J469" i="1"/>
  <c r="AG466" i="1"/>
  <c r="K466" i="1"/>
  <c r="AC463" i="1"/>
  <c r="G463" i="1"/>
  <c r="AG461" i="1"/>
  <c r="K461" i="1"/>
  <c r="AC458" i="1"/>
  <c r="G458" i="1"/>
  <c r="AF454" i="1"/>
  <c r="J454" i="1"/>
  <c r="AG451" i="1"/>
  <c r="K451" i="1"/>
  <c r="AC448" i="1"/>
  <c r="G448" i="1"/>
  <c r="AG446" i="1"/>
  <c r="K446" i="1"/>
  <c r="AC443" i="1"/>
  <c r="G443" i="1"/>
  <c r="AF439" i="1"/>
  <c r="J439" i="1"/>
  <c r="AG436" i="1"/>
  <c r="K436" i="1"/>
  <c r="AC433" i="1"/>
  <c r="G433" i="1"/>
  <c r="AG431" i="1"/>
  <c r="K431" i="1"/>
  <c r="AC428" i="1"/>
  <c r="G428" i="1"/>
  <c r="AF424" i="1"/>
  <c r="J424" i="1"/>
  <c r="AG421" i="1"/>
  <c r="K421" i="1"/>
  <c r="AC418" i="1"/>
  <c r="G418" i="1"/>
  <c r="AG416" i="1"/>
  <c r="K416" i="1"/>
  <c r="AC413" i="1"/>
  <c r="G413" i="1"/>
  <c r="AF409" i="1"/>
  <c r="J409" i="1"/>
  <c r="AG406" i="1"/>
  <c r="K406" i="1"/>
  <c r="AC403" i="1"/>
  <c r="G403" i="1"/>
  <c r="AG401" i="1"/>
  <c r="K401" i="1"/>
  <c r="AC398" i="1"/>
  <c r="G398" i="1"/>
  <c r="AF394" i="1"/>
  <c r="J394" i="1"/>
  <c r="AG391" i="1"/>
  <c r="K391" i="1"/>
  <c r="AC388" i="1"/>
  <c r="G388" i="1"/>
  <c r="AG386" i="1"/>
  <c r="K386" i="1"/>
  <c r="AC383" i="1"/>
  <c r="G383" i="1"/>
  <c r="AF379" i="1"/>
  <c r="J379" i="1"/>
  <c r="AG376" i="1"/>
  <c r="K376" i="1"/>
  <c r="AC373" i="1"/>
  <c r="G373" i="1"/>
  <c r="AG371" i="1"/>
  <c r="K371" i="1"/>
  <c r="AC368" i="1"/>
  <c r="G368" i="1"/>
  <c r="AF364" i="1"/>
  <c r="J364" i="1"/>
  <c r="AG361" i="1"/>
  <c r="K361" i="1"/>
  <c r="AC358" i="1"/>
  <c r="G358" i="1"/>
  <c r="AG356" i="1"/>
  <c r="K356" i="1"/>
  <c r="AC353" i="1"/>
  <c r="G353" i="1"/>
  <c r="AF349" i="1"/>
  <c r="J349" i="1"/>
  <c r="AG346" i="1"/>
  <c r="K346" i="1"/>
  <c r="AC343" i="1"/>
  <c r="G343" i="1"/>
  <c r="AG341" i="1"/>
  <c r="K341" i="1"/>
  <c r="AC338" i="1"/>
  <c r="G338" i="1"/>
  <c r="AF334" i="1"/>
  <c r="J334" i="1"/>
  <c r="AG331" i="1"/>
  <c r="K331" i="1"/>
  <c r="AC328" i="1"/>
  <c r="G328" i="1"/>
  <c r="AG326" i="1"/>
  <c r="K326" i="1"/>
  <c r="AC323" i="1"/>
  <c r="G323" i="1"/>
  <c r="J319" i="1"/>
  <c r="AG317" i="1"/>
  <c r="I317" i="1"/>
  <c r="H317" i="1"/>
  <c r="K316" i="1"/>
  <c r="I316" i="1"/>
  <c r="H316" i="1"/>
  <c r="I312" i="1"/>
  <c r="H312" i="1"/>
  <c r="K312" i="1" s="1"/>
  <c r="X306" i="1"/>
  <c r="AQ124" i="1"/>
  <c r="AM124" i="1"/>
  <c r="AI124" i="1"/>
  <c r="AE124" i="1"/>
  <c r="AC124" i="1"/>
  <c r="AV124" i="1" s="1"/>
  <c r="AH120" i="1"/>
  <c r="AT119" i="1"/>
  <c r="V119" i="1"/>
  <c r="K120" i="1" s="1"/>
  <c r="X117" i="1"/>
  <c r="AJ105" i="1"/>
  <c r="AJ99" i="1"/>
  <c r="AH94" i="1"/>
  <c r="AG94" i="1"/>
  <c r="AE94" i="1" s="1"/>
  <c r="AF94" i="1"/>
  <c r="AD94" i="1"/>
  <c r="AC94" i="1"/>
  <c r="AG89" i="1"/>
  <c r="AH88" i="1"/>
  <c r="AF88" i="1"/>
  <c r="AD88" i="1"/>
  <c r="AG82" i="1"/>
  <c r="AC82" i="1"/>
  <c r="AG81" i="1"/>
  <c r="AG80" i="1"/>
  <c r="X76" i="1"/>
  <c r="O75" i="1"/>
  <c r="O72" i="1"/>
  <c r="Z71" i="1"/>
  <c r="Y71" i="1"/>
  <c r="Z69" i="1"/>
  <c r="Y69" i="1"/>
  <c r="Z68" i="1"/>
  <c r="Y68" i="1"/>
  <c r="Z67" i="1"/>
  <c r="Y67" i="1"/>
  <c r="Z66" i="1"/>
  <c r="Y66" i="1"/>
  <c r="Z65" i="1"/>
  <c r="Y65" i="1"/>
  <c r="X64" i="1"/>
  <c r="AC63" i="1"/>
  <c r="Z63" i="1"/>
  <c r="Y63" i="1"/>
  <c r="Z62" i="1"/>
  <c r="Y62" i="1"/>
  <c r="Y61" i="1"/>
  <c r="X60" i="1"/>
  <c r="AA59" i="1"/>
  <c r="Z59" i="1"/>
  <c r="G59" i="1"/>
  <c r="G57" i="1" s="1"/>
  <c r="AA58" i="1"/>
  <c r="Z58" i="1"/>
  <c r="G58" i="1"/>
  <c r="AC57" i="1"/>
  <c r="Z57" i="1"/>
  <c r="Y57" i="1"/>
  <c r="AN56" i="1"/>
  <c r="AF56" i="1"/>
  <c r="AB56" i="1"/>
  <c r="AA56" i="1"/>
  <c r="AB55" i="1"/>
  <c r="AA55" i="1"/>
  <c r="AR54" i="1"/>
  <c r="AP54" i="1"/>
  <c r="AN54" i="1"/>
  <c r="AL54" i="1"/>
  <c r="AJ54" i="1"/>
  <c r="AH54" i="1"/>
  <c r="AF54" i="1"/>
  <c r="AD54" i="1"/>
  <c r="AB54" i="1"/>
  <c r="AA54" i="1"/>
  <c r="V54" i="1"/>
  <c r="T54" i="1"/>
  <c r="R54" i="1"/>
  <c r="P54" i="1"/>
  <c r="N54" i="1"/>
  <c r="L54" i="1"/>
  <c r="J54" i="1"/>
  <c r="H54" i="1"/>
  <c r="AA53" i="1"/>
  <c r="Z53" i="1"/>
  <c r="AB52" i="1"/>
  <c r="AB51" i="1"/>
  <c r="AD50" i="1"/>
  <c r="AB50" i="1"/>
  <c r="AA50" i="1"/>
  <c r="H50" i="1"/>
  <c r="AA49" i="1"/>
  <c r="Z49" i="1"/>
  <c r="AN48" i="1"/>
  <c r="AF48" i="1"/>
  <c r="AB48" i="1"/>
  <c r="AA48" i="1"/>
  <c r="AR47" i="1"/>
  <c r="AJ47" i="1"/>
  <c r="AB47" i="1"/>
  <c r="AA47" i="1"/>
  <c r="AR46" i="1"/>
  <c r="AP46" i="1"/>
  <c r="AN46" i="1"/>
  <c r="AL46" i="1"/>
  <c r="AJ46" i="1"/>
  <c r="AH46" i="1"/>
  <c r="AF46" i="1"/>
  <c r="AD46" i="1"/>
  <c r="AB46" i="1"/>
  <c r="AA46" i="1"/>
  <c r="V46" i="1"/>
  <c r="T46" i="1"/>
  <c r="R46" i="1"/>
  <c r="P46" i="1"/>
  <c r="N46" i="1"/>
  <c r="L46" i="1"/>
  <c r="J46" i="1"/>
  <c r="H46" i="1"/>
  <c r="AA45" i="1"/>
  <c r="Z45" i="1"/>
  <c r="Z44" i="1"/>
  <c r="Y44" i="1"/>
  <c r="AP43" i="1"/>
  <c r="AH43" i="1"/>
  <c r="AB43" i="1"/>
  <c r="AA43" i="1"/>
  <c r="AB42" i="1"/>
  <c r="AA42" i="1"/>
  <c r="AR41" i="1"/>
  <c r="AP41" i="1"/>
  <c r="AN41" i="1"/>
  <c r="AL41" i="1"/>
  <c r="AJ41" i="1"/>
  <c r="AH41" i="1"/>
  <c r="AF41" i="1"/>
  <c r="AD41" i="1"/>
  <c r="AB41" i="1"/>
  <c r="AA41" i="1"/>
  <c r="V41" i="1"/>
  <c r="T41" i="1"/>
  <c r="R41" i="1"/>
  <c r="P41" i="1"/>
  <c r="N41" i="1"/>
  <c r="L41" i="1"/>
  <c r="J41" i="1"/>
  <c r="H41" i="1"/>
  <c r="AA40" i="1"/>
  <c r="Z40" i="1"/>
  <c r="AD39" i="1"/>
  <c r="AB39" i="1"/>
  <c r="H39" i="1"/>
  <c r="AB38" i="1"/>
  <c r="AD37" i="1"/>
  <c r="AB37" i="1"/>
  <c r="AA37" i="1"/>
  <c r="H37" i="1"/>
  <c r="AA36" i="1"/>
  <c r="Z36" i="1"/>
  <c r="AL35" i="1"/>
  <c r="AD35" i="1"/>
  <c r="AB35" i="1"/>
  <c r="AA35" i="1"/>
  <c r="AP34" i="1"/>
  <c r="AH34" i="1"/>
  <c r="AB34" i="1"/>
  <c r="AA34" i="1"/>
  <c r="AR33" i="1"/>
  <c r="AP33" i="1"/>
  <c r="AN33" i="1"/>
  <c r="AL33" i="1"/>
  <c r="AJ33" i="1"/>
  <c r="AH33" i="1"/>
  <c r="AF33" i="1"/>
  <c r="AD33" i="1"/>
  <c r="AB33" i="1"/>
  <c r="AA33" i="1"/>
  <c r="V33" i="1"/>
  <c r="T33" i="1"/>
  <c r="R33" i="1"/>
  <c r="P33" i="1"/>
  <c r="N33" i="1"/>
  <c r="L33" i="1"/>
  <c r="J33" i="1"/>
  <c r="H33" i="1"/>
  <c r="AA32" i="1"/>
  <c r="Z32" i="1"/>
  <c r="Z31" i="1"/>
  <c r="Y31" i="1"/>
  <c r="Y30" i="1"/>
  <c r="Y29" i="1"/>
  <c r="G29" i="1"/>
  <c r="X28" i="1"/>
  <c r="AC27" i="1"/>
  <c r="AA27" i="1"/>
  <c r="Z27" i="1"/>
  <c r="AB26" i="1"/>
  <c r="AA26" i="1"/>
  <c r="AB25" i="1"/>
  <c r="AA25" i="1"/>
  <c r="Z25" i="1"/>
  <c r="AD24" i="1"/>
  <c r="AC24" i="1"/>
  <c r="Z24" i="1"/>
  <c r="Y24" i="1"/>
  <c r="H24" i="1"/>
  <c r="G24" i="1"/>
  <c r="G27" i="1" s="1"/>
  <c r="AA23" i="1"/>
  <c r="Z23" i="1"/>
  <c r="AB22" i="1"/>
  <c r="AA22" i="1"/>
  <c r="AB21" i="1"/>
  <c r="AA21" i="1"/>
  <c r="Z21" i="1"/>
  <c r="AD20" i="1"/>
  <c r="AC20" i="1"/>
  <c r="AC45" i="1" s="1"/>
  <c r="Z20" i="1"/>
  <c r="Y20" i="1"/>
  <c r="H20" i="1"/>
  <c r="G20" i="1"/>
  <c r="AL19" i="1"/>
  <c r="AD19" i="1"/>
  <c r="AB19" i="1"/>
  <c r="AA19" i="1"/>
  <c r="AP18" i="1"/>
  <c r="AH18" i="1"/>
  <c r="AB18" i="1"/>
  <c r="AA18" i="1"/>
  <c r="AR17" i="1"/>
  <c r="AQ17" i="1"/>
  <c r="AP17" i="1"/>
  <c r="AO17" i="1"/>
  <c r="AN17" i="1"/>
  <c r="AM17" i="1"/>
  <c r="AL17" i="1"/>
  <c r="AK17" i="1"/>
  <c r="AJ17" i="1"/>
  <c r="AI17" i="1"/>
  <c r="AH17" i="1"/>
  <c r="AG17" i="1"/>
  <c r="AF17" i="1"/>
  <c r="AE17" i="1"/>
  <c r="AD17" i="1"/>
  <c r="AC17" i="1"/>
  <c r="AA17" i="1"/>
  <c r="Z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AC16" i="1"/>
  <c r="AL56" i="1" s="1"/>
  <c r="AA16" i="1"/>
  <c r="Z16" i="1"/>
  <c r="H16" i="1"/>
  <c r="G124" i="1" s="1"/>
  <c r="G16" i="1"/>
  <c r="V56" i="1" s="1"/>
  <c r="AB15" i="1"/>
  <c r="AA15" i="1"/>
  <c r="H15" i="1"/>
  <c r="AB14" i="1"/>
  <c r="AA14" i="1"/>
  <c r="Z14" i="1"/>
  <c r="H14" i="1"/>
  <c r="AD13" i="1"/>
  <c r="AC13" i="1"/>
  <c r="Z13" i="1"/>
  <c r="Y13" i="1"/>
  <c r="H13" i="1"/>
  <c r="Y12" i="1"/>
  <c r="AD11" i="1"/>
  <c r="X11" i="1"/>
  <c r="H11" i="1"/>
  <c r="Y10" i="1"/>
  <c r="Y9" i="1"/>
  <c r="Y8" i="1"/>
  <c r="Y7" i="1"/>
  <c r="Y6" i="1"/>
  <c r="Y5" i="1"/>
  <c r="Y4" i="1"/>
  <c r="X3" i="1"/>
  <c r="AC2" i="1"/>
  <c r="C19" i="4" l="1"/>
  <c r="C20" i="4"/>
  <c r="C24" i="4"/>
  <c r="C28" i="4"/>
  <c r="C21" i="4"/>
  <c r="C25" i="4"/>
  <c r="C29" i="4"/>
  <c r="C22" i="4"/>
  <c r="C26" i="4"/>
  <c r="C30" i="4"/>
  <c r="C50" i="4"/>
  <c r="C27" i="4"/>
  <c r="J198" i="2"/>
  <c r="H198" i="2"/>
  <c r="J194" i="2"/>
  <c r="H194" i="2"/>
  <c r="B10" i="2"/>
  <c r="A9" i="2"/>
  <c r="H34" i="1"/>
  <c r="H43" i="1"/>
  <c r="H44" i="1" s="1"/>
  <c r="V48" i="1"/>
  <c r="AC53" i="1"/>
  <c r="K124" i="1"/>
  <c r="P34" i="1"/>
  <c r="P43" i="1"/>
  <c r="J47" i="1"/>
  <c r="N56" i="1"/>
  <c r="AE82" i="1"/>
  <c r="AC85" i="1"/>
  <c r="L35" i="1"/>
  <c r="R47" i="1"/>
  <c r="K61" i="1"/>
  <c r="T56" i="1"/>
  <c r="T55" i="1" s="1"/>
  <c r="L56" i="1"/>
  <c r="T48" i="1"/>
  <c r="L48" i="1"/>
  <c r="P47" i="1"/>
  <c r="H47" i="1"/>
  <c r="V43" i="1"/>
  <c r="V42" i="1" s="1"/>
  <c r="N43" i="1"/>
  <c r="R35" i="1"/>
  <c r="J35" i="1"/>
  <c r="V34" i="1"/>
  <c r="N34" i="1"/>
  <c r="R19" i="1"/>
  <c r="J19" i="1"/>
  <c r="V18" i="1"/>
  <c r="N18" i="1"/>
  <c r="J61" i="1"/>
  <c r="R56" i="1"/>
  <c r="R55" i="1" s="1"/>
  <c r="J56" i="1"/>
  <c r="V55" i="1"/>
  <c r="N55" i="1"/>
  <c r="R48" i="1"/>
  <c r="J48" i="1"/>
  <c r="V47" i="1"/>
  <c r="N47" i="1"/>
  <c r="T43" i="1"/>
  <c r="L43" i="1"/>
  <c r="L42" i="1" s="1"/>
  <c r="P42" i="1"/>
  <c r="H42" i="1"/>
  <c r="P35" i="1"/>
  <c r="H35" i="1"/>
  <c r="T34" i="1"/>
  <c r="L34" i="1"/>
  <c r="P19" i="1"/>
  <c r="H19" i="1"/>
  <c r="T18" i="1"/>
  <c r="L18" i="1"/>
  <c r="P56" i="1"/>
  <c r="P55" i="1" s="1"/>
  <c r="H56" i="1"/>
  <c r="H55" i="1" s="1"/>
  <c r="L55" i="1"/>
  <c r="P48" i="1"/>
  <c r="H48" i="1"/>
  <c r="T47" i="1"/>
  <c r="L47" i="1"/>
  <c r="R43" i="1"/>
  <c r="R42" i="1" s="1"/>
  <c r="J43" i="1"/>
  <c r="J42" i="1" s="1"/>
  <c r="N42" i="1"/>
  <c r="V35" i="1"/>
  <c r="N35" i="1"/>
  <c r="R34" i="1"/>
  <c r="J34" i="1"/>
  <c r="V19" i="1"/>
  <c r="N19" i="1"/>
  <c r="R18" i="1"/>
  <c r="J18" i="1"/>
  <c r="P18" i="1"/>
  <c r="L19" i="1"/>
  <c r="T19" i="1"/>
  <c r="G13" i="1"/>
  <c r="G66" i="1" s="1"/>
  <c r="AC66" i="1"/>
  <c r="AC65" i="1"/>
  <c r="AC64" i="1" s="1"/>
  <c r="H18" i="1"/>
  <c r="G49" i="1"/>
  <c r="G23" i="1"/>
  <c r="G53" i="1"/>
  <c r="G45" i="1"/>
  <c r="AC49" i="1"/>
  <c r="AC23" i="1"/>
  <c r="AC11" i="1" s="1"/>
  <c r="T35" i="1"/>
  <c r="T42" i="1"/>
  <c r="N48" i="1"/>
  <c r="J55" i="1"/>
  <c r="M124" i="1"/>
  <c r="I124" i="1"/>
  <c r="V124" i="1"/>
  <c r="L124" i="1"/>
  <c r="H124" i="1"/>
  <c r="AJ18" i="1"/>
  <c r="AR18" i="1"/>
  <c r="AF19" i="1"/>
  <c r="AN19" i="1"/>
  <c r="AJ34" i="1"/>
  <c r="AR34" i="1"/>
  <c r="AF35" i="1"/>
  <c r="AN35" i="1"/>
  <c r="AJ43" i="1"/>
  <c r="AR43" i="1"/>
  <c r="AD47" i="1"/>
  <c r="AL47" i="1"/>
  <c r="AH48" i="1"/>
  <c r="AP48" i="1"/>
  <c r="AL55" i="1"/>
  <c r="AH56" i="1"/>
  <c r="AP56" i="1"/>
  <c r="AJ124" i="1"/>
  <c r="AT124" i="1"/>
  <c r="AD18" i="1"/>
  <c r="AL18" i="1"/>
  <c r="AH19" i="1"/>
  <c r="AP19" i="1"/>
  <c r="AD34" i="1"/>
  <c r="AL34" i="1"/>
  <c r="AH35" i="1"/>
  <c r="AP35" i="1"/>
  <c r="AH42" i="1"/>
  <c r="AP42" i="1"/>
  <c r="AD43" i="1"/>
  <c r="AD42" i="1" s="1"/>
  <c r="AL43" i="1"/>
  <c r="AL42" i="1" s="1"/>
  <c r="AF47" i="1"/>
  <c r="AN47" i="1"/>
  <c r="AJ48" i="1"/>
  <c r="AR48" i="1"/>
  <c r="AF55" i="1"/>
  <c r="AN55" i="1"/>
  <c r="AJ56" i="1"/>
  <c r="AJ55" i="1" s="1"/>
  <c r="AR56" i="1"/>
  <c r="AR55" i="1" s="1"/>
  <c r="AG124" i="1"/>
  <c r="AG122" i="1" s="1"/>
  <c r="AO124" i="1"/>
  <c r="AO122" i="1" s="1"/>
  <c r="AU124" i="1"/>
  <c r="AC125" i="1"/>
  <c r="AF18" i="1"/>
  <c r="AN18" i="1"/>
  <c r="AJ19" i="1"/>
  <c r="AR19" i="1"/>
  <c r="H493" i="1"/>
  <c r="H488" i="1"/>
  <c r="AD478" i="1"/>
  <c r="AD473" i="1"/>
  <c r="H463" i="1"/>
  <c r="H458" i="1"/>
  <c r="AD448" i="1"/>
  <c r="AD443" i="1"/>
  <c r="H433" i="1"/>
  <c r="H428" i="1"/>
  <c r="AD418" i="1"/>
  <c r="AD413" i="1"/>
  <c r="H403" i="1"/>
  <c r="AD493" i="1"/>
  <c r="AD488" i="1"/>
  <c r="H478" i="1"/>
  <c r="H473" i="1"/>
  <c r="AD463" i="1"/>
  <c r="AD458" i="1"/>
  <c r="H448" i="1"/>
  <c r="H443" i="1"/>
  <c r="AD433" i="1"/>
  <c r="AD428" i="1"/>
  <c r="H418" i="1"/>
  <c r="H413" i="1"/>
  <c r="AD403" i="1"/>
  <c r="H398" i="1"/>
  <c r="AD388" i="1"/>
  <c r="AD383" i="1"/>
  <c r="H373" i="1"/>
  <c r="H368" i="1"/>
  <c r="AD398" i="1"/>
  <c r="H388" i="1"/>
  <c r="H383" i="1"/>
  <c r="AD373" i="1"/>
  <c r="AD368" i="1"/>
  <c r="H358" i="1"/>
  <c r="H353" i="1"/>
  <c r="AD343" i="1"/>
  <c r="AD338" i="1"/>
  <c r="AD353" i="1"/>
  <c r="AD310" i="1"/>
  <c r="AD358" i="1"/>
  <c r="H343" i="1"/>
  <c r="AD328" i="1"/>
  <c r="AD323" i="1"/>
  <c r="H310" i="1"/>
  <c r="H328" i="1"/>
  <c r="H323" i="1"/>
  <c r="H338" i="1"/>
  <c r="AF34" i="1"/>
  <c r="AN34" i="1"/>
  <c r="AJ35" i="1"/>
  <c r="AR35" i="1"/>
  <c r="AJ42" i="1"/>
  <c r="AR42" i="1"/>
  <c r="AF43" i="1"/>
  <c r="AF42" i="1" s="1"/>
  <c r="AN43" i="1"/>
  <c r="AN42" i="1" s="1"/>
  <c r="AH47" i="1"/>
  <c r="AP47" i="1"/>
  <c r="AD48" i="1"/>
  <c r="AL48" i="1"/>
  <c r="AH55" i="1"/>
  <c r="AP55" i="1"/>
  <c r="AD56" i="1"/>
  <c r="AD55" i="1" s="1"/>
  <c r="AD124" i="1"/>
  <c r="AH124" i="1"/>
  <c r="AL124" i="1"/>
  <c r="AP124" i="1"/>
  <c r="G11" i="1" l="1"/>
  <c r="B11" i="2"/>
  <c r="A10" i="2"/>
  <c r="N124" i="1"/>
  <c r="AE107" i="1"/>
  <c r="AE101" i="1"/>
  <c r="AD324" i="1"/>
  <c r="AD329" i="1"/>
  <c r="AT125" i="1"/>
  <c r="AM125" i="1"/>
  <c r="AI125" i="1"/>
  <c r="AD125" i="1"/>
  <c r="AQ125" i="1"/>
  <c r="AL125" i="1"/>
  <c r="AD344" i="1" s="1"/>
  <c r="AH125" i="1"/>
  <c r="AV125" i="1"/>
  <c r="AP125" i="1"/>
  <c r="AD339" i="1" s="1"/>
  <c r="AK125" i="1"/>
  <c r="AD348" i="1" s="1"/>
  <c r="AF125" i="1"/>
  <c r="AC126" i="1"/>
  <c r="AU125" i="1"/>
  <c r="AN125" i="1"/>
  <c r="AJ125" i="1"/>
  <c r="AE125" i="1"/>
  <c r="AG88" i="1"/>
  <c r="AC88" i="1"/>
  <c r="V63" i="1"/>
  <c r="R63" i="1"/>
  <c r="N63" i="1"/>
  <c r="J63" i="1"/>
  <c r="G62" i="1" s="1"/>
  <c r="U63" i="1"/>
  <c r="Q63" i="1"/>
  <c r="M63" i="1"/>
  <c r="I63" i="1"/>
  <c r="T63" i="1"/>
  <c r="P63" i="1"/>
  <c r="L63" i="1"/>
  <c r="H63" i="1"/>
  <c r="S63" i="1"/>
  <c r="O63" i="1"/>
  <c r="K63" i="1"/>
  <c r="AK124" i="1"/>
  <c r="AD51" i="1"/>
  <c r="AD52" i="1"/>
  <c r="H51" i="1"/>
  <c r="H52" i="1"/>
  <c r="S75" i="1"/>
  <c r="U75" i="1" s="1"/>
  <c r="H75" i="1" s="1"/>
  <c r="H318" i="1" s="1"/>
  <c r="I318" i="1" s="1"/>
  <c r="S72" i="1"/>
  <c r="U72" i="1" s="1"/>
  <c r="H72" i="1" s="1"/>
  <c r="H315" i="1" s="1"/>
  <c r="I315" i="1" s="1"/>
  <c r="G125" i="1"/>
  <c r="A11" i="2" l="1"/>
  <c r="B12" i="2"/>
  <c r="AD333" i="1"/>
  <c r="AC71" i="1"/>
  <c r="G126" i="1"/>
  <c r="M125" i="1"/>
  <c r="I125" i="1"/>
  <c r="V125" i="1"/>
  <c r="L125" i="1"/>
  <c r="H125" i="1"/>
  <c r="AE88" i="1"/>
  <c r="AV126" i="1"/>
  <c r="AP126" i="1"/>
  <c r="AD354" i="1" s="1"/>
  <c r="AK126" i="1"/>
  <c r="AD363" i="1" s="1"/>
  <c r="AF126" i="1"/>
  <c r="AC127" i="1"/>
  <c r="AU126" i="1"/>
  <c r="AN126" i="1"/>
  <c r="AJ126" i="1"/>
  <c r="AE126" i="1"/>
  <c r="AT126" i="1"/>
  <c r="AM126" i="1"/>
  <c r="AI126" i="1"/>
  <c r="AD126" i="1"/>
  <c r="AQ126" i="1"/>
  <c r="AL126" i="1"/>
  <c r="AD359" i="1" s="1"/>
  <c r="AH126" i="1"/>
  <c r="AF324" i="1"/>
  <c r="AF326" i="1" s="1"/>
  <c r="AD325" i="1"/>
  <c r="AE325" i="1" s="1"/>
  <c r="AE326" i="1" s="1"/>
  <c r="AC80" i="1"/>
  <c r="G63" i="1"/>
  <c r="AD330" i="1"/>
  <c r="AE330" i="1" s="1"/>
  <c r="AE331" i="1" s="1"/>
  <c r="AF329" i="1"/>
  <c r="AF331" i="1" s="1"/>
  <c r="AD331" i="1"/>
  <c r="H333" i="1"/>
  <c r="AE348" i="1"/>
  <c r="AD347" i="1"/>
  <c r="AG348" i="1"/>
  <c r="AG349" i="1" s="1"/>
  <c r="AF344" i="1"/>
  <c r="AF346" i="1" s="1"/>
  <c r="AD345" i="1"/>
  <c r="AE345" i="1" s="1"/>
  <c r="AE346" i="1" s="1"/>
  <c r="G72" i="1"/>
  <c r="H314" i="1" s="1"/>
  <c r="AD341" i="1"/>
  <c r="AF339" i="1"/>
  <c r="AF341" i="1" s="1"/>
  <c r="AD340" i="1"/>
  <c r="AE340" i="1" s="1"/>
  <c r="AE341" i="1" s="1"/>
  <c r="AD326" i="1" l="1"/>
  <c r="A12" i="2"/>
  <c r="B13" i="2"/>
  <c r="AD360" i="1"/>
  <c r="AE360" i="1" s="1"/>
  <c r="AE361" i="1" s="1"/>
  <c r="AF359" i="1"/>
  <c r="AF361" i="1" s="1"/>
  <c r="V126" i="1"/>
  <c r="K126" i="1" s="1"/>
  <c r="N126" i="1" s="1"/>
  <c r="H363" i="1" s="1"/>
  <c r="L126" i="1"/>
  <c r="H126" i="1"/>
  <c r="G127" i="1"/>
  <c r="M126" i="1"/>
  <c r="I126" i="1"/>
  <c r="AE347" i="1"/>
  <c r="AE349" i="1" s="1"/>
  <c r="AD349" i="1"/>
  <c r="AG91" i="1"/>
  <c r="AE91" i="1"/>
  <c r="AC91" i="1"/>
  <c r="AD362" i="1"/>
  <c r="AG363" i="1"/>
  <c r="AG364" i="1" s="1"/>
  <c r="AE363" i="1"/>
  <c r="AG85" i="1"/>
  <c r="AE85" i="1" s="1"/>
  <c r="AQ102" i="1"/>
  <c r="AC70" i="1"/>
  <c r="AD346" i="1"/>
  <c r="AC81" i="1"/>
  <c r="AE81" i="1" s="1"/>
  <c r="AE80" i="1"/>
  <c r="AD355" i="1"/>
  <c r="AE355" i="1" s="1"/>
  <c r="AE356" i="1" s="1"/>
  <c r="AF354" i="1"/>
  <c r="AF356" i="1" s="1"/>
  <c r="K314" i="1"/>
  <c r="K319" i="1" s="1"/>
  <c r="I314" i="1"/>
  <c r="I333" i="1"/>
  <c r="K333" i="1"/>
  <c r="K334" i="1" s="1"/>
  <c r="H332" i="1"/>
  <c r="AT127" i="1"/>
  <c r="AM127" i="1"/>
  <c r="AI127" i="1"/>
  <c r="AD127" i="1"/>
  <c r="AQ127" i="1"/>
  <c r="AL127" i="1"/>
  <c r="AD374" i="1" s="1"/>
  <c r="AH127" i="1"/>
  <c r="AV127" i="1"/>
  <c r="AP127" i="1"/>
  <c r="AK127" i="1"/>
  <c r="AD378" i="1" s="1"/>
  <c r="AF127" i="1"/>
  <c r="AE127" i="1"/>
  <c r="AC128" i="1"/>
  <c r="AU127" i="1"/>
  <c r="AN127" i="1"/>
  <c r="AJ127" i="1"/>
  <c r="K125" i="1"/>
  <c r="AG333" i="1"/>
  <c r="AG334" i="1" s="1"/>
  <c r="AE333" i="1"/>
  <c r="AD332" i="1"/>
  <c r="B14" i="2" l="1"/>
  <c r="A13" i="2"/>
  <c r="K363" i="1"/>
  <c r="K364" i="1" s="1"/>
  <c r="I363" i="1"/>
  <c r="H362" i="1"/>
  <c r="AG378" i="1"/>
  <c r="AG379" i="1" s="1"/>
  <c r="AE378" i="1"/>
  <c r="AD377" i="1"/>
  <c r="AF374" i="1"/>
  <c r="AF376" i="1" s="1"/>
  <c r="AD375" i="1"/>
  <c r="AE375" i="1" s="1"/>
  <c r="AE376" i="1" s="1"/>
  <c r="AO106" i="1"/>
  <c r="N125" i="1"/>
  <c r="AV128" i="1"/>
  <c r="AP128" i="1"/>
  <c r="AD384" i="1" s="1"/>
  <c r="AK128" i="1"/>
  <c r="AF128" i="1"/>
  <c r="AC129" i="1"/>
  <c r="AU128" i="1"/>
  <c r="AN128" i="1"/>
  <c r="AJ128" i="1"/>
  <c r="AE128" i="1"/>
  <c r="AT128" i="1"/>
  <c r="AM128" i="1"/>
  <c r="AI128" i="1"/>
  <c r="AD128" i="1"/>
  <c r="AH128" i="1"/>
  <c r="AQ128" i="1"/>
  <c r="AL128" i="1"/>
  <c r="AD369" i="1"/>
  <c r="AE108" i="1"/>
  <c r="AE102" i="1"/>
  <c r="AE362" i="1"/>
  <c r="AE364" i="1" s="1"/>
  <c r="AD364" i="1"/>
  <c r="AD361" i="1"/>
  <c r="AD334" i="1"/>
  <c r="AE332" i="1"/>
  <c r="AE334" i="1" s="1"/>
  <c r="I332" i="1"/>
  <c r="I334" i="1" s="1"/>
  <c r="H334" i="1"/>
  <c r="AD356" i="1"/>
  <c r="G128" i="1"/>
  <c r="M127" i="1"/>
  <c r="I127" i="1"/>
  <c r="V127" i="1"/>
  <c r="L127" i="1"/>
  <c r="H127" i="1"/>
  <c r="A14" i="2" l="1"/>
  <c r="B15" i="2"/>
  <c r="AT129" i="1"/>
  <c r="AM129" i="1"/>
  <c r="AI129" i="1"/>
  <c r="AD129" i="1"/>
  <c r="AQ129" i="1"/>
  <c r="AL129" i="1"/>
  <c r="AD404" i="1" s="1"/>
  <c r="AH129" i="1"/>
  <c r="AV129" i="1"/>
  <c r="AP129" i="1"/>
  <c r="AK129" i="1"/>
  <c r="AD408" i="1" s="1"/>
  <c r="AF129" i="1"/>
  <c r="AJ129" i="1"/>
  <c r="AE129" i="1"/>
  <c r="AC130" i="1"/>
  <c r="AU129" i="1"/>
  <c r="AN129" i="1"/>
  <c r="K127" i="1"/>
  <c r="AD393" i="1"/>
  <c r="H348" i="1"/>
  <c r="AD376" i="1"/>
  <c r="H364" i="1"/>
  <c r="I362" i="1"/>
  <c r="I364" i="1" s="1"/>
  <c r="V128" i="1"/>
  <c r="K128" i="1" s="1"/>
  <c r="N128" i="1" s="1"/>
  <c r="H393" i="1" s="1"/>
  <c r="L128" i="1"/>
  <c r="H128" i="1"/>
  <c r="I128" i="1"/>
  <c r="G129" i="1"/>
  <c r="M128" i="1"/>
  <c r="AF369" i="1"/>
  <c r="AF371" i="1" s="1"/>
  <c r="AD370" i="1"/>
  <c r="AE370" i="1" s="1"/>
  <c r="AE371" i="1" s="1"/>
  <c r="AF384" i="1"/>
  <c r="AF386" i="1" s="1"/>
  <c r="AD385" i="1"/>
  <c r="AE385" i="1" s="1"/>
  <c r="AE386" i="1" s="1"/>
  <c r="AD386" i="1"/>
  <c r="AE377" i="1"/>
  <c r="AE379" i="1" s="1"/>
  <c r="AD379" i="1"/>
  <c r="AD389" i="1"/>
  <c r="AD371" i="1" l="1"/>
  <c r="A15" i="2"/>
  <c r="B16" i="2"/>
  <c r="K393" i="1"/>
  <c r="K394" i="1" s="1"/>
  <c r="I393" i="1"/>
  <c r="H392" i="1"/>
  <c r="AD392" i="1"/>
  <c r="AG393" i="1"/>
  <c r="AG394" i="1" s="1"/>
  <c r="AE393" i="1"/>
  <c r="AF389" i="1"/>
  <c r="AF391" i="1" s="1"/>
  <c r="AD390" i="1"/>
  <c r="AE390" i="1" s="1"/>
  <c r="AE391" i="1" s="1"/>
  <c r="AD391" i="1"/>
  <c r="G130" i="1"/>
  <c r="M129" i="1"/>
  <c r="I129" i="1"/>
  <c r="V129" i="1"/>
  <c r="K129" i="1" s="1"/>
  <c r="L129" i="1"/>
  <c r="H129" i="1"/>
  <c r="H347" i="1"/>
  <c r="I348" i="1"/>
  <c r="K348" i="1"/>
  <c r="K349" i="1" s="1"/>
  <c r="N127" i="1"/>
  <c r="AV130" i="1"/>
  <c r="AP130" i="1"/>
  <c r="AD414" i="1" s="1"/>
  <c r="AK130" i="1"/>
  <c r="AF130" i="1"/>
  <c r="AC131" i="1"/>
  <c r="AU130" i="1"/>
  <c r="AN130" i="1"/>
  <c r="AJ130" i="1"/>
  <c r="AE130" i="1"/>
  <c r="AT130" i="1"/>
  <c r="AM130" i="1"/>
  <c r="AI130" i="1"/>
  <c r="AD130" i="1"/>
  <c r="AL130" i="1"/>
  <c r="AH130" i="1"/>
  <c r="AQ130" i="1"/>
  <c r="AG408" i="1"/>
  <c r="AG409" i="1" s="1"/>
  <c r="AD407" i="1"/>
  <c r="AE408" i="1"/>
  <c r="AF404" i="1"/>
  <c r="AF406" i="1" s="1"/>
  <c r="AD405" i="1"/>
  <c r="AE405" i="1" s="1"/>
  <c r="AE406" i="1" s="1"/>
  <c r="AD399" i="1"/>
  <c r="B17" i="2" l="1"/>
  <c r="A16" i="2"/>
  <c r="N129" i="1"/>
  <c r="H408" i="1" s="1"/>
  <c r="AF399" i="1"/>
  <c r="AF401" i="1" s="1"/>
  <c r="AD400" i="1"/>
  <c r="AE400" i="1" s="1"/>
  <c r="AE401" i="1" s="1"/>
  <c r="AD423" i="1"/>
  <c r="AD419" i="1"/>
  <c r="AE392" i="1"/>
  <c r="AE394" i="1" s="1"/>
  <c r="AD394" i="1"/>
  <c r="AE407" i="1"/>
  <c r="AE409" i="1" s="1"/>
  <c r="AD409" i="1"/>
  <c r="AF414" i="1"/>
  <c r="AF416" i="1" s="1"/>
  <c r="AD415" i="1"/>
  <c r="AE415" i="1" s="1"/>
  <c r="AE416" i="1" s="1"/>
  <c r="AT131" i="1"/>
  <c r="AM131" i="1"/>
  <c r="AI131" i="1"/>
  <c r="AD131" i="1"/>
  <c r="AQ131" i="1"/>
  <c r="AL131" i="1"/>
  <c r="AD434" i="1" s="1"/>
  <c r="AH131" i="1"/>
  <c r="AV131" i="1"/>
  <c r="AP131" i="1"/>
  <c r="AD429" i="1" s="1"/>
  <c r="AK131" i="1"/>
  <c r="AD438" i="1" s="1"/>
  <c r="AF131" i="1"/>
  <c r="AN131" i="1"/>
  <c r="AJ131" i="1"/>
  <c r="AE131" i="1"/>
  <c r="AC132" i="1"/>
  <c r="AU131" i="1"/>
  <c r="H394" i="1"/>
  <c r="I392" i="1"/>
  <c r="I394" i="1" s="1"/>
  <c r="AD406" i="1"/>
  <c r="H378" i="1"/>
  <c r="H349" i="1"/>
  <c r="I347" i="1"/>
  <c r="I349" i="1" s="1"/>
  <c r="V130" i="1"/>
  <c r="K130" i="1" s="1"/>
  <c r="L130" i="1"/>
  <c r="H130" i="1"/>
  <c r="M130" i="1"/>
  <c r="I130" i="1"/>
  <c r="G131" i="1"/>
  <c r="A17" i="2" l="1"/>
  <c r="B18" i="2"/>
  <c r="AF429" i="1"/>
  <c r="AF431" i="1" s="1"/>
  <c r="AD430" i="1"/>
  <c r="AE430" i="1" s="1"/>
  <c r="AE431" i="1" s="1"/>
  <c r="G132" i="1"/>
  <c r="M131" i="1"/>
  <c r="I131" i="1"/>
  <c r="V131" i="1"/>
  <c r="K131" i="1" s="1"/>
  <c r="N131" i="1" s="1"/>
  <c r="H438" i="1" s="1"/>
  <c r="L131" i="1"/>
  <c r="H131" i="1"/>
  <c r="N130" i="1"/>
  <c r="AD416" i="1"/>
  <c r="AF419" i="1"/>
  <c r="AF421" i="1" s="1"/>
  <c r="AD420" i="1"/>
  <c r="AE420" i="1" s="1"/>
  <c r="AE421" i="1" s="1"/>
  <c r="AD421" i="1"/>
  <c r="I378" i="1"/>
  <c r="H377" i="1"/>
  <c r="K378" i="1"/>
  <c r="K379" i="1" s="1"/>
  <c r="AV132" i="1"/>
  <c r="AP132" i="1"/>
  <c r="AD444" i="1" s="1"/>
  <c r="AK132" i="1"/>
  <c r="AF132" i="1"/>
  <c r="AC133" i="1"/>
  <c r="AU132" i="1"/>
  <c r="AN132" i="1"/>
  <c r="AJ132" i="1"/>
  <c r="AE132" i="1"/>
  <c r="AT132" i="1"/>
  <c r="AM132" i="1"/>
  <c r="AI132" i="1"/>
  <c r="AD132" i="1"/>
  <c r="AQ132" i="1"/>
  <c r="AL132" i="1"/>
  <c r="AD449" i="1" s="1"/>
  <c r="AH132" i="1"/>
  <c r="AD401" i="1"/>
  <c r="AG438" i="1"/>
  <c r="AG439" i="1" s="1"/>
  <c r="AE438" i="1"/>
  <c r="AD437" i="1"/>
  <c r="AD436" i="1"/>
  <c r="AF434" i="1"/>
  <c r="AF436" i="1" s="1"/>
  <c r="AD435" i="1"/>
  <c r="AE435" i="1" s="1"/>
  <c r="AE436" i="1" s="1"/>
  <c r="AD422" i="1"/>
  <c r="AG423" i="1"/>
  <c r="AG424" i="1" s="1"/>
  <c r="AE423" i="1"/>
  <c r="I408" i="1"/>
  <c r="H407" i="1"/>
  <c r="K408" i="1"/>
  <c r="K409" i="1" s="1"/>
  <c r="AD431" i="1" l="1"/>
  <c r="B19" i="2"/>
  <c r="A18" i="2"/>
  <c r="I438" i="1"/>
  <c r="H437" i="1"/>
  <c r="K438" i="1"/>
  <c r="K439" i="1" s="1"/>
  <c r="AF444" i="1"/>
  <c r="AF446" i="1" s="1"/>
  <c r="AD445" i="1"/>
  <c r="AE445" i="1" s="1"/>
  <c r="AE446" i="1" s="1"/>
  <c r="V132" i="1"/>
  <c r="K132" i="1" s="1"/>
  <c r="L132" i="1"/>
  <c r="H132" i="1"/>
  <c r="M132" i="1"/>
  <c r="I132" i="1"/>
  <c r="G133" i="1"/>
  <c r="AT133" i="1"/>
  <c r="AM133" i="1"/>
  <c r="AI133" i="1"/>
  <c r="AD133" i="1"/>
  <c r="AQ133" i="1"/>
  <c r="AL133" i="1"/>
  <c r="AH133" i="1"/>
  <c r="AV133" i="1"/>
  <c r="AP133" i="1"/>
  <c r="AK133" i="1"/>
  <c r="AF133" i="1"/>
  <c r="AC134" i="1"/>
  <c r="AU133" i="1"/>
  <c r="AN133" i="1"/>
  <c r="AJ133" i="1"/>
  <c r="AE133" i="1"/>
  <c r="H423" i="1"/>
  <c r="I407" i="1"/>
  <c r="I409" i="1" s="1"/>
  <c r="H409" i="1"/>
  <c r="AE422" i="1"/>
  <c r="AE424" i="1" s="1"/>
  <c r="AD424" i="1"/>
  <c r="AE437" i="1"/>
  <c r="AE439" i="1" s="1"/>
  <c r="AD439" i="1"/>
  <c r="AF449" i="1"/>
  <c r="AF451" i="1" s="1"/>
  <c r="AD450" i="1"/>
  <c r="AE450" i="1" s="1"/>
  <c r="AE451" i="1" s="1"/>
  <c r="AD451" i="1"/>
  <c r="AD453" i="1"/>
  <c r="I377" i="1"/>
  <c r="I379" i="1" s="1"/>
  <c r="H379" i="1"/>
  <c r="N132" i="1" l="1"/>
  <c r="H453" i="1" s="1"/>
  <c r="A19" i="2"/>
  <c r="B20" i="2"/>
  <c r="K423" i="1"/>
  <c r="K424" i="1" s="1"/>
  <c r="I423" i="1"/>
  <c r="H422" i="1"/>
  <c r="AD479" i="1"/>
  <c r="AD464" i="1"/>
  <c r="AD494" i="1"/>
  <c r="AV134" i="1"/>
  <c r="AP134" i="1"/>
  <c r="AK134" i="1"/>
  <c r="AF134" i="1"/>
  <c r="AC135" i="1"/>
  <c r="AU134" i="1"/>
  <c r="AN134" i="1"/>
  <c r="AJ134" i="1"/>
  <c r="AE134" i="1"/>
  <c r="AT134" i="1"/>
  <c r="AM134" i="1"/>
  <c r="AI134" i="1"/>
  <c r="AD134" i="1"/>
  <c r="AQ134" i="1"/>
  <c r="AL134" i="1"/>
  <c r="AH134" i="1"/>
  <c r="G134" i="1"/>
  <c r="M133" i="1"/>
  <c r="I133" i="1"/>
  <c r="V133" i="1"/>
  <c r="L133" i="1"/>
  <c r="H133" i="1"/>
  <c r="K133" i="1"/>
  <c r="N133" i="1" s="1"/>
  <c r="H468" i="1" s="1"/>
  <c r="AD483" i="1"/>
  <c r="AD498" i="1"/>
  <c r="AD468" i="1"/>
  <c r="AD446" i="1"/>
  <c r="I437" i="1"/>
  <c r="I439" i="1" s="1"/>
  <c r="H439" i="1"/>
  <c r="AD452" i="1"/>
  <c r="AG453" i="1"/>
  <c r="AG454" i="1" s="1"/>
  <c r="AE453" i="1"/>
  <c r="AD474" i="1"/>
  <c r="AD459" i="1"/>
  <c r="AD489" i="1"/>
  <c r="B21" i="2" l="1"/>
  <c r="A20" i="2"/>
  <c r="I468" i="1"/>
  <c r="H467" i="1"/>
  <c r="K468" i="1"/>
  <c r="K469" i="1" s="1"/>
  <c r="AF464" i="1"/>
  <c r="AF466" i="1" s="1"/>
  <c r="AD465" i="1"/>
  <c r="AE465" i="1" s="1"/>
  <c r="AE466" i="1" s="1"/>
  <c r="AF474" i="1"/>
  <c r="AF476" i="1" s="1"/>
  <c r="AD475" i="1"/>
  <c r="AE475" i="1" s="1"/>
  <c r="AE476" i="1" s="1"/>
  <c r="AG498" i="1"/>
  <c r="AG499" i="1" s="1"/>
  <c r="AE498" i="1"/>
  <c r="AD497" i="1"/>
  <c r="V134" i="1"/>
  <c r="K134" i="1" s="1"/>
  <c r="L134" i="1"/>
  <c r="H134" i="1"/>
  <c r="G135" i="1"/>
  <c r="M134" i="1"/>
  <c r="I134" i="1"/>
  <c r="AF494" i="1"/>
  <c r="AF496" i="1" s="1"/>
  <c r="AD495" i="1"/>
  <c r="AE495" i="1" s="1"/>
  <c r="AE496" i="1" s="1"/>
  <c r="AD491" i="1"/>
  <c r="AF489" i="1"/>
  <c r="AF491" i="1" s="1"/>
  <c r="AD490" i="1"/>
  <c r="AE490" i="1" s="1"/>
  <c r="AE491" i="1" s="1"/>
  <c r="AF479" i="1"/>
  <c r="AF481" i="1" s="1"/>
  <c r="AD480" i="1"/>
  <c r="AE480" i="1" s="1"/>
  <c r="AE481" i="1" s="1"/>
  <c r="AD482" i="1"/>
  <c r="AG483" i="1"/>
  <c r="AG484" i="1" s="1"/>
  <c r="AE483" i="1"/>
  <c r="AF459" i="1"/>
  <c r="AF461" i="1" s="1"/>
  <c r="AD460" i="1"/>
  <c r="AE460" i="1" s="1"/>
  <c r="AE461" i="1" s="1"/>
  <c r="AE452" i="1"/>
  <c r="AE454" i="1" s="1"/>
  <c r="AD454" i="1"/>
  <c r="AG468" i="1"/>
  <c r="AG469" i="1" s="1"/>
  <c r="AE468" i="1"/>
  <c r="AD467" i="1"/>
  <c r="AT135" i="1"/>
  <c r="AM135" i="1"/>
  <c r="AI135" i="1"/>
  <c r="AD135" i="1"/>
  <c r="AQ135" i="1"/>
  <c r="AL135" i="1"/>
  <c r="AH135" i="1"/>
  <c r="AV135" i="1"/>
  <c r="AP135" i="1"/>
  <c r="AK135" i="1"/>
  <c r="AF135" i="1"/>
  <c r="AE135" i="1"/>
  <c r="AC136" i="1"/>
  <c r="AU135" i="1"/>
  <c r="AN135" i="1"/>
  <c r="AJ135" i="1"/>
  <c r="H424" i="1"/>
  <c r="I422" i="1"/>
  <c r="I424" i="1" s="1"/>
  <c r="K453" i="1"/>
  <c r="K454" i="1" s="1"/>
  <c r="I453" i="1"/>
  <c r="H452" i="1"/>
  <c r="N134" i="1" l="1"/>
  <c r="H483" i="1" s="1"/>
  <c r="H482" i="1" s="1"/>
  <c r="A21" i="2"/>
  <c r="B22" i="2"/>
  <c r="I483" i="1"/>
  <c r="AE482" i="1"/>
  <c r="AE484" i="1" s="1"/>
  <c r="AD484" i="1"/>
  <c r="AE497" i="1"/>
  <c r="AE499" i="1" s="1"/>
  <c r="AD499" i="1"/>
  <c r="AD466" i="1"/>
  <c r="H454" i="1"/>
  <c r="I452" i="1"/>
  <c r="I454" i="1" s="1"/>
  <c r="AV136" i="1"/>
  <c r="AP136" i="1"/>
  <c r="AK136" i="1"/>
  <c r="AF136" i="1"/>
  <c r="AC137" i="1"/>
  <c r="AU136" i="1"/>
  <c r="AN136" i="1"/>
  <c r="AJ136" i="1"/>
  <c r="AE136" i="1"/>
  <c r="AT136" i="1"/>
  <c r="AM136" i="1"/>
  <c r="AI136" i="1"/>
  <c r="AD136" i="1"/>
  <c r="AH136" i="1"/>
  <c r="AQ136" i="1"/>
  <c r="AL136" i="1"/>
  <c r="AD461" i="1"/>
  <c r="AD481" i="1"/>
  <c r="AD496" i="1"/>
  <c r="G136" i="1"/>
  <c r="M135" i="1"/>
  <c r="I135" i="1"/>
  <c r="V135" i="1"/>
  <c r="K135" i="1" s="1"/>
  <c r="N135" i="1" s="1"/>
  <c r="H498" i="1" s="1"/>
  <c r="L135" i="1"/>
  <c r="H135" i="1"/>
  <c r="AE467" i="1"/>
  <c r="AE469" i="1" s="1"/>
  <c r="AD469" i="1"/>
  <c r="I467" i="1"/>
  <c r="I469" i="1" s="1"/>
  <c r="H469" i="1"/>
  <c r="AD476" i="1"/>
  <c r="K483" i="1" l="1"/>
  <c r="K484" i="1" s="1"/>
  <c r="A22" i="2"/>
  <c r="B23" i="2"/>
  <c r="I498" i="1"/>
  <c r="H497" i="1"/>
  <c r="K498" i="1"/>
  <c r="K499" i="1" s="1"/>
  <c r="AT137" i="1"/>
  <c r="AM137" i="1"/>
  <c r="AI137" i="1"/>
  <c r="AD137" i="1"/>
  <c r="AQ137" i="1"/>
  <c r="AL137" i="1"/>
  <c r="AH137" i="1"/>
  <c r="AV137" i="1"/>
  <c r="AP137" i="1"/>
  <c r="AK137" i="1"/>
  <c r="AF137" i="1"/>
  <c r="AJ137" i="1"/>
  <c r="AE137" i="1"/>
  <c r="AC138" i="1"/>
  <c r="AU137" i="1"/>
  <c r="AN137" i="1"/>
  <c r="H484" i="1"/>
  <c r="I482" i="1"/>
  <c r="I484" i="1" s="1"/>
  <c r="V136" i="1"/>
  <c r="K136" i="1" s="1"/>
  <c r="L136" i="1"/>
  <c r="H136" i="1"/>
  <c r="I136" i="1"/>
  <c r="G137" i="1"/>
  <c r="M136" i="1"/>
  <c r="N136" i="1" l="1"/>
  <c r="B24" i="2"/>
  <c r="A23" i="2"/>
  <c r="I497" i="1"/>
  <c r="I499" i="1" s="1"/>
  <c r="H499" i="1"/>
  <c r="G138" i="1"/>
  <c r="M137" i="1"/>
  <c r="I137" i="1"/>
  <c r="V137" i="1"/>
  <c r="K137" i="1" s="1"/>
  <c r="N137" i="1" s="1"/>
  <c r="L137" i="1"/>
  <c r="H137" i="1"/>
  <c r="AV138" i="1"/>
  <c r="AP138" i="1"/>
  <c r="AK138" i="1"/>
  <c r="AF138" i="1"/>
  <c r="AC139" i="1"/>
  <c r="AU138" i="1"/>
  <c r="AN138" i="1"/>
  <c r="AJ138" i="1"/>
  <c r="AE138" i="1"/>
  <c r="AT138" i="1"/>
  <c r="AM138" i="1"/>
  <c r="AI138" i="1"/>
  <c r="AD138" i="1"/>
  <c r="AL138" i="1"/>
  <c r="AH138" i="1"/>
  <c r="AQ138" i="1"/>
  <c r="A24" i="2" l="1"/>
  <c r="B25" i="2"/>
  <c r="V138" i="1"/>
  <c r="K138" i="1" s="1"/>
  <c r="N138" i="1" s="1"/>
  <c r="L138" i="1"/>
  <c r="H138" i="1"/>
  <c r="M138" i="1"/>
  <c r="I138" i="1"/>
  <c r="G139" i="1"/>
  <c r="AT139" i="1"/>
  <c r="AM139" i="1"/>
  <c r="AI139" i="1"/>
  <c r="AD139" i="1"/>
  <c r="AQ139" i="1"/>
  <c r="AL139" i="1"/>
  <c r="AH139" i="1"/>
  <c r="AV139" i="1"/>
  <c r="AP139" i="1"/>
  <c r="AK139" i="1"/>
  <c r="AF139" i="1"/>
  <c r="AN139" i="1"/>
  <c r="AJ139" i="1"/>
  <c r="AE139" i="1"/>
  <c r="AC140" i="1"/>
  <c r="AU139" i="1"/>
  <c r="A25" i="2" l="1"/>
  <c r="B26" i="2"/>
  <c r="AV140" i="1"/>
  <c r="AP140" i="1"/>
  <c r="AK140" i="1"/>
  <c r="AF140" i="1"/>
  <c r="AC141" i="1"/>
  <c r="AU140" i="1"/>
  <c r="AN140" i="1"/>
  <c r="AJ140" i="1"/>
  <c r="AE140" i="1"/>
  <c r="AT140" i="1"/>
  <c r="AM140" i="1"/>
  <c r="AI140" i="1"/>
  <c r="AD140" i="1"/>
  <c r="AQ140" i="1"/>
  <c r="AL140" i="1"/>
  <c r="AH140" i="1"/>
  <c r="G140" i="1"/>
  <c r="M139" i="1"/>
  <c r="I139" i="1"/>
  <c r="V139" i="1"/>
  <c r="K139" i="1" s="1"/>
  <c r="N139" i="1" s="1"/>
  <c r="L139" i="1"/>
  <c r="H139" i="1"/>
  <c r="B27" i="2" l="1"/>
  <c r="A26" i="2"/>
  <c r="V140" i="1"/>
  <c r="K140" i="1" s="1"/>
  <c r="L140" i="1"/>
  <c r="H140" i="1"/>
  <c r="M140" i="1"/>
  <c r="I140" i="1"/>
  <c r="G141" i="1"/>
  <c r="AT141" i="1"/>
  <c r="AM141" i="1"/>
  <c r="AI141" i="1"/>
  <c r="AD141" i="1"/>
  <c r="AQ141" i="1"/>
  <c r="AL141" i="1"/>
  <c r="AH141" i="1"/>
  <c r="AV141" i="1"/>
  <c r="AP141" i="1"/>
  <c r="AK141" i="1"/>
  <c r="AF141" i="1"/>
  <c r="AC142" i="1"/>
  <c r="AU141" i="1"/>
  <c r="AN141" i="1"/>
  <c r="AJ141" i="1"/>
  <c r="AE141" i="1"/>
  <c r="N140" i="1" l="1"/>
  <c r="A27" i="2"/>
  <c r="B28" i="2"/>
  <c r="AV142" i="1"/>
  <c r="AP142" i="1"/>
  <c r="AK142" i="1"/>
  <c r="AF142" i="1"/>
  <c r="AC143" i="1"/>
  <c r="AU142" i="1"/>
  <c r="AN142" i="1"/>
  <c r="AJ142" i="1"/>
  <c r="AE142" i="1"/>
  <c r="AT142" i="1"/>
  <c r="AM142" i="1"/>
  <c r="AI142" i="1"/>
  <c r="AD142" i="1"/>
  <c r="AQ142" i="1"/>
  <c r="AL142" i="1"/>
  <c r="AH142" i="1"/>
  <c r="G142" i="1"/>
  <c r="M141" i="1"/>
  <c r="I141" i="1"/>
  <c r="V141" i="1"/>
  <c r="K141" i="1" s="1"/>
  <c r="N141" i="1" s="1"/>
  <c r="L141" i="1"/>
  <c r="H141" i="1"/>
  <c r="A28" i="2" l="1"/>
  <c r="B29" i="2"/>
  <c r="V142" i="1"/>
  <c r="K142" i="1" s="1"/>
  <c r="L142" i="1"/>
  <c r="H142" i="1"/>
  <c r="G143" i="1"/>
  <c r="M142" i="1"/>
  <c r="I142" i="1"/>
  <c r="AT143" i="1"/>
  <c r="AM143" i="1"/>
  <c r="AI143" i="1"/>
  <c r="AD143" i="1"/>
  <c r="AQ143" i="1"/>
  <c r="AL143" i="1"/>
  <c r="AH143" i="1"/>
  <c r="AV143" i="1"/>
  <c r="AP143" i="1"/>
  <c r="AK143" i="1"/>
  <c r="AF143" i="1"/>
  <c r="AE143" i="1"/>
  <c r="AC144" i="1"/>
  <c r="AU143" i="1"/>
  <c r="AN143" i="1"/>
  <c r="AJ143" i="1"/>
  <c r="N142" i="1" l="1"/>
  <c r="B30" i="2"/>
  <c r="A29" i="2"/>
  <c r="AV144" i="1"/>
  <c r="AP144" i="1"/>
  <c r="AK144" i="1"/>
  <c r="AF144" i="1"/>
  <c r="AC145" i="1"/>
  <c r="AU144" i="1"/>
  <c r="AN144" i="1"/>
  <c r="AJ144" i="1"/>
  <c r="AE144" i="1"/>
  <c r="AT144" i="1"/>
  <c r="AM144" i="1"/>
  <c r="AI144" i="1"/>
  <c r="AD144" i="1"/>
  <c r="AH144" i="1"/>
  <c r="AQ144" i="1"/>
  <c r="AL144" i="1"/>
  <c r="G144" i="1"/>
  <c r="M143" i="1"/>
  <c r="I143" i="1"/>
  <c r="V143" i="1"/>
  <c r="K143" i="1" s="1"/>
  <c r="N143" i="1" s="1"/>
  <c r="L143" i="1"/>
  <c r="H143" i="1"/>
  <c r="A30" i="2" l="1"/>
  <c r="B31" i="2"/>
  <c r="V144" i="1"/>
  <c r="K144" i="1" s="1"/>
  <c r="L144" i="1"/>
  <c r="H144" i="1"/>
  <c r="I144" i="1"/>
  <c r="G145" i="1"/>
  <c r="M144" i="1"/>
  <c r="AT145" i="1"/>
  <c r="AM145" i="1"/>
  <c r="AI145" i="1"/>
  <c r="AD145" i="1"/>
  <c r="AQ145" i="1"/>
  <c r="AL145" i="1"/>
  <c r="AH145" i="1"/>
  <c r="AV145" i="1"/>
  <c r="AP145" i="1"/>
  <c r="AK145" i="1"/>
  <c r="AF145" i="1"/>
  <c r="AJ145" i="1"/>
  <c r="AE145" i="1"/>
  <c r="AC146" i="1"/>
  <c r="AU145" i="1"/>
  <c r="AN145" i="1"/>
  <c r="N144" i="1" l="1"/>
  <c r="A31" i="2"/>
  <c r="B32" i="2"/>
  <c r="AV146" i="1"/>
  <c r="AP146" i="1"/>
  <c r="AK146" i="1"/>
  <c r="AF146" i="1"/>
  <c r="AC147" i="1"/>
  <c r="AU146" i="1"/>
  <c r="AN146" i="1"/>
  <c r="AJ146" i="1"/>
  <c r="AE146" i="1"/>
  <c r="AT146" i="1"/>
  <c r="AM146" i="1"/>
  <c r="AI146" i="1"/>
  <c r="AD146" i="1"/>
  <c r="AL146" i="1"/>
  <c r="AH146" i="1"/>
  <c r="AQ146" i="1"/>
  <c r="G146" i="1"/>
  <c r="M145" i="1"/>
  <c r="I145" i="1"/>
  <c r="V145" i="1"/>
  <c r="K145" i="1" s="1"/>
  <c r="L145" i="1"/>
  <c r="H145" i="1"/>
  <c r="N145" i="1" l="1"/>
  <c r="B33" i="2"/>
  <c r="A32" i="2"/>
  <c r="V146" i="1"/>
  <c r="K146" i="1" s="1"/>
  <c r="N146" i="1" s="1"/>
  <c r="L146" i="1"/>
  <c r="H146" i="1"/>
  <c r="M146" i="1"/>
  <c r="I146" i="1"/>
  <c r="G147" i="1"/>
  <c r="AT147" i="1"/>
  <c r="AM147" i="1"/>
  <c r="AI147" i="1"/>
  <c r="AD147" i="1"/>
  <c r="AQ147" i="1"/>
  <c r="AL147" i="1"/>
  <c r="AH147" i="1"/>
  <c r="AV147" i="1"/>
  <c r="AP147" i="1"/>
  <c r="AK147" i="1"/>
  <c r="AF147" i="1"/>
  <c r="AN147" i="1"/>
  <c r="AJ147" i="1"/>
  <c r="AE147" i="1"/>
  <c r="AC148" i="1"/>
  <c r="AU147" i="1"/>
  <c r="A33" i="2" l="1"/>
  <c r="B34" i="2"/>
  <c r="AV148" i="1"/>
  <c r="AP148" i="1"/>
  <c r="AK148" i="1"/>
  <c r="AF148" i="1"/>
  <c r="AC149" i="1"/>
  <c r="AU148" i="1"/>
  <c r="AN148" i="1"/>
  <c r="AJ148" i="1"/>
  <c r="AE148" i="1"/>
  <c r="AT148" i="1"/>
  <c r="AM148" i="1"/>
  <c r="AI148" i="1"/>
  <c r="AD148" i="1"/>
  <c r="AQ148" i="1"/>
  <c r="AL148" i="1"/>
  <c r="AH148" i="1"/>
  <c r="G148" i="1"/>
  <c r="M147" i="1"/>
  <c r="I147" i="1"/>
  <c r="V147" i="1"/>
  <c r="K147" i="1" s="1"/>
  <c r="L147" i="1"/>
  <c r="H147" i="1"/>
  <c r="N147" i="1" l="1"/>
  <c r="A34" i="2"/>
  <c r="B35" i="2"/>
  <c r="V148" i="1"/>
  <c r="K148" i="1" s="1"/>
  <c r="N148" i="1" s="1"/>
  <c r="L148" i="1"/>
  <c r="H148" i="1"/>
  <c r="M148" i="1"/>
  <c r="I148" i="1"/>
  <c r="G149" i="1"/>
  <c r="AT149" i="1"/>
  <c r="AM149" i="1"/>
  <c r="AI149" i="1"/>
  <c r="AD149" i="1"/>
  <c r="AQ149" i="1"/>
  <c r="AL149" i="1"/>
  <c r="AH149" i="1"/>
  <c r="AV149" i="1"/>
  <c r="AP149" i="1"/>
  <c r="AK149" i="1"/>
  <c r="AF149" i="1"/>
  <c r="AC150" i="1"/>
  <c r="AU149" i="1"/>
  <c r="AN149" i="1"/>
  <c r="AJ149" i="1"/>
  <c r="AE149" i="1"/>
  <c r="B36" i="2" l="1"/>
  <c r="A35" i="2"/>
  <c r="AV150" i="1"/>
  <c r="AP150" i="1"/>
  <c r="AK150" i="1"/>
  <c r="AF150" i="1"/>
  <c r="AC151" i="1"/>
  <c r="AU150" i="1"/>
  <c r="AN150" i="1"/>
  <c r="AJ150" i="1"/>
  <c r="AE150" i="1"/>
  <c r="AT150" i="1"/>
  <c r="AM150" i="1"/>
  <c r="AI150" i="1"/>
  <c r="AD150" i="1"/>
  <c r="AQ150" i="1"/>
  <c r="AL150" i="1"/>
  <c r="AH150" i="1"/>
  <c r="G150" i="1"/>
  <c r="M149" i="1"/>
  <c r="I149" i="1"/>
  <c r="V149" i="1"/>
  <c r="K149" i="1" s="1"/>
  <c r="N149" i="1" s="1"/>
  <c r="L149" i="1"/>
  <c r="H149" i="1"/>
  <c r="A36" i="2" l="1"/>
  <c r="B37" i="2"/>
  <c r="V150" i="1"/>
  <c r="K150" i="1" s="1"/>
  <c r="L150" i="1"/>
  <c r="H150" i="1"/>
  <c r="G151" i="1"/>
  <c r="M150" i="1"/>
  <c r="I150" i="1"/>
  <c r="AT151" i="1"/>
  <c r="AM151" i="1"/>
  <c r="AI151" i="1"/>
  <c r="AD151" i="1"/>
  <c r="AQ151" i="1"/>
  <c r="AL151" i="1"/>
  <c r="AH151" i="1"/>
  <c r="AV151" i="1"/>
  <c r="AP151" i="1"/>
  <c r="AK151" i="1"/>
  <c r="AF151" i="1"/>
  <c r="AE151" i="1"/>
  <c r="AC152" i="1"/>
  <c r="AU151" i="1"/>
  <c r="AN151" i="1"/>
  <c r="AJ151" i="1"/>
  <c r="N150" i="1" l="1"/>
  <c r="A37" i="2"/>
  <c r="B38" i="2"/>
  <c r="AV152" i="1"/>
  <c r="AP152" i="1"/>
  <c r="AK152" i="1"/>
  <c r="AF152" i="1"/>
  <c r="AC153" i="1"/>
  <c r="AU152" i="1"/>
  <c r="AN152" i="1"/>
  <c r="AJ152" i="1"/>
  <c r="AE152" i="1"/>
  <c r="AT152" i="1"/>
  <c r="AM152" i="1"/>
  <c r="AI152" i="1"/>
  <c r="AD152" i="1"/>
  <c r="AH152" i="1"/>
  <c r="AQ152" i="1"/>
  <c r="AL152" i="1"/>
  <c r="G152" i="1"/>
  <c r="M151" i="1"/>
  <c r="I151" i="1"/>
  <c r="V151" i="1"/>
  <c r="K151" i="1" s="1"/>
  <c r="L151" i="1"/>
  <c r="H151" i="1"/>
  <c r="N151" i="1" l="1"/>
  <c r="B39" i="2"/>
  <c r="A38" i="2"/>
  <c r="V152" i="1"/>
  <c r="P152" i="1"/>
  <c r="L152" i="1"/>
  <c r="H152" i="1"/>
  <c r="S152" i="1"/>
  <c r="O152" i="1"/>
  <c r="K152" i="1"/>
  <c r="R152" i="1"/>
  <c r="N152" i="1"/>
  <c r="J152" i="1"/>
  <c r="I152" i="1"/>
  <c r="G153" i="1"/>
  <c r="Q152" i="1"/>
  <c r="M152" i="1"/>
  <c r="AT153" i="1"/>
  <c r="AM153" i="1"/>
  <c r="AI153" i="1"/>
  <c r="AD153" i="1"/>
  <c r="AQ153" i="1"/>
  <c r="AL153" i="1"/>
  <c r="AH153" i="1"/>
  <c r="AV153" i="1"/>
  <c r="AP153" i="1"/>
  <c r="AK153" i="1"/>
  <c r="AF153" i="1"/>
  <c r="AJ153" i="1"/>
  <c r="AE153" i="1"/>
  <c r="AC154" i="1"/>
  <c r="AU153" i="1"/>
  <c r="AN153" i="1"/>
  <c r="B40" i="2" l="1"/>
  <c r="A39" i="2"/>
  <c r="AV154" i="1"/>
  <c r="AP154" i="1"/>
  <c r="AK154" i="1"/>
  <c r="AF154" i="1"/>
  <c r="AC155" i="1"/>
  <c r="AU154" i="1"/>
  <c r="AN154" i="1"/>
  <c r="AJ154" i="1"/>
  <c r="AE154" i="1"/>
  <c r="AT154" i="1"/>
  <c r="AM154" i="1"/>
  <c r="AI154" i="1"/>
  <c r="AD154" i="1"/>
  <c r="AL154" i="1"/>
  <c r="AH154" i="1"/>
  <c r="AQ154" i="1"/>
  <c r="R153" i="1"/>
  <c r="N153" i="1"/>
  <c r="J153" i="1"/>
  <c r="G154" i="1"/>
  <c r="Q153" i="1"/>
  <c r="M153" i="1"/>
  <c r="I153" i="1"/>
  <c r="V153" i="1"/>
  <c r="P153" i="1"/>
  <c r="L153" i="1"/>
  <c r="H153" i="1"/>
  <c r="K153" i="1"/>
  <c r="S153" i="1"/>
  <c r="O153" i="1"/>
  <c r="B41" i="2" l="1"/>
  <c r="A40" i="2"/>
  <c r="V154" i="1"/>
  <c r="P154" i="1"/>
  <c r="L154" i="1"/>
  <c r="H154" i="1"/>
  <c r="S154" i="1"/>
  <c r="O154" i="1"/>
  <c r="K154" i="1"/>
  <c r="R154" i="1"/>
  <c r="N154" i="1"/>
  <c r="J154" i="1"/>
  <c r="M154" i="1"/>
  <c r="I154" i="1"/>
  <c r="G155" i="1"/>
  <c r="Q154" i="1"/>
  <c r="AT155" i="1"/>
  <c r="AM155" i="1"/>
  <c r="AI155" i="1"/>
  <c r="AD155" i="1"/>
  <c r="AQ155" i="1"/>
  <c r="AL155" i="1"/>
  <c r="AH155" i="1"/>
  <c r="AV155" i="1"/>
  <c r="AP155" i="1"/>
  <c r="AK155" i="1"/>
  <c r="AF155" i="1"/>
  <c r="AN155" i="1"/>
  <c r="AJ155" i="1"/>
  <c r="AE155" i="1"/>
  <c r="AC156" i="1"/>
  <c r="AU155" i="1"/>
  <c r="B42" i="2" l="1"/>
  <c r="A41" i="2"/>
  <c r="AV156" i="1"/>
  <c r="AP156" i="1"/>
  <c r="AK156" i="1"/>
  <c r="AF156" i="1"/>
  <c r="AC157" i="1"/>
  <c r="AU156" i="1"/>
  <c r="AN156" i="1"/>
  <c r="AJ156" i="1"/>
  <c r="AE156" i="1"/>
  <c r="AT156" i="1"/>
  <c r="AM156" i="1"/>
  <c r="AI156" i="1"/>
  <c r="AD156" i="1"/>
  <c r="AQ156" i="1"/>
  <c r="AL156" i="1"/>
  <c r="AH156" i="1"/>
  <c r="R155" i="1"/>
  <c r="N155" i="1"/>
  <c r="J155" i="1"/>
  <c r="G156" i="1"/>
  <c r="Q155" i="1"/>
  <c r="M155" i="1"/>
  <c r="I155" i="1"/>
  <c r="V155" i="1"/>
  <c r="P155" i="1"/>
  <c r="L155" i="1"/>
  <c r="H155" i="1"/>
  <c r="O155" i="1"/>
  <c r="K155" i="1"/>
  <c r="S155" i="1"/>
  <c r="Z9" i="3"/>
  <c r="Z10" i="3"/>
  <c r="Z158" i="3"/>
  <c r="Z11" i="3"/>
  <c r="Z159" i="3"/>
  <c r="Z12" i="3"/>
  <c r="Z13" i="3"/>
  <c r="Z160" i="3"/>
  <c r="Z14" i="3"/>
  <c r="Z161" i="3"/>
  <c r="Z15" i="3"/>
  <c r="Z162" i="3"/>
  <c r="Z163" i="3"/>
  <c r="Z16" i="3"/>
  <c r="Z164" i="3"/>
  <c r="Z17" i="3"/>
  <c r="Z18" i="3"/>
  <c r="Z165" i="3"/>
  <c r="Z182" i="3"/>
  <c r="Z183" i="3"/>
  <c r="Z19" i="3"/>
  <c r="Z166" i="3"/>
  <c r="Z20" i="3"/>
  <c r="Z167" i="3"/>
  <c r="Z21" i="3"/>
  <c r="Z22" i="3"/>
  <c r="Z23" i="3"/>
  <c r="Z24" i="3"/>
  <c r="Z25" i="3"/>
  <c r="Z26" i="3"/>
  <c r="Z27" i="3"/>
  <c r="Z28" i="3"/>
  <c r="Z29" i="3"/>
  <c r="Z30" i="3"/>
  <c r="Z31" i="3"/>
  <c r="Z32" i="3"/>
  <c r="Z33" i="3"/>
  <c r="Z34" i="3"/>
  <c r="Z35" i="3"/>
  <c r="Z36" i="3"/>
  <c r="Z37" i="3"/>
  <c r="Z38" i="3"/>
  <c r="Z39" i="3"/>
  <c r="Z40" i="3"/>
  <c r="Z41" i="3"/>
  <c r="Z42" i="3"/>
  <c r="Z43" i="3"/>
  <c r="Z44" i="3"/>
  <c r="Z45" i="3"/>
  <c r="Z46" i="3"/>
  <c r="Z47" i="3"/>
  <c r="Z8" i="3"/>
  <c r="B43" i="2" l="1"/>
  <c r="A42" i="2"/>
  <c r="V156" i="1"/>
  <c r="P156" i="1"/>
  <c r="L156" i="1"/>
  <c r="H156" i="1"/>
  <c r="S156" i="1"/>
  <c r="O156" i="1"/>
  <c r="K156" i="1"/>
  <c r="R156" i="1"/>
  <c r="N156" i="1"/>
  <c r="J156" i="1"/>
  <c r="Q156" i="1"/>
  <c r="M156" i="1"/>
  <c r="I156" i="1"/>
  <c r="G157" i="1"/>
  <c r="AT157" i="1"/>
  <c r="AM157" i="1"/>
  <c r="AI157" i="1"/>
  <c r="AD157" i="1"/>
  <c r="AQ157" i="1"/>
  <c r="AL157" i="1"/>
  <c r="AH157" i="1"/>
  <c r="AV157" i="1"/>
  <c r="AP157" i="1"/>
  <c r="AK157" i="1"/>
  <c r="AF157" i="1"/>
  <c r="AC158" i="1"/>
  <c r="AU157" i="1"/>
  <c r="AN157" i="1"/>
  <c r="AJ157" i="1"/>
  <c r="AE157" i="1"/>
  <c r="B44" i="2" l="1"/>
  <c r="A43" i="2"/>
  <c r="AV158" i="1"/>
  <c r="AP158" i="1"/>
  <c r="AK158" i="1"/>
  <c r="AF158" i="1"/>
  <c r="AC159" i="1"/>
  <c r="AU158" i="1"/>
  <c r="AN158" i="1"/>
  <c r="AJ158" i="1"/>
  <c r="AE158" i="1"/>
  <c r="AT158" i="1"/>
  <c r="AM158" i="1"/>
  <c r="AI158" i="1"/>
  <c r="AD158" i="1"/>
  <c r="AQ158" i="1"/>
  <c r="AL158" i="1"/>
  <c r="AH158" i="1"/>
  <c r="R157" i="1"/>
  <c r="N157" i="1"/>
  <c r="J157" i="1"/>
  <c r="G158" i="1"/>
  <c r="Q157" i="1"/>
  <c r="M157" i="1"/>
  <c r="I157" i="1"/>
  <c r="V157" i="1"/>
  <c r="P157" i="1"/>
  <c r="L157" i="1"/>
  <c r="H157" i="1"/>
  <c r="S157" i="1"/>
  <c r="O157" i="1"/>
  <c r="K157" i="1"/>
  <c r="B45" i="2" l="1"/>
  <c r="A44" i="2"/>
  <c r="V158" i="1"/>
  <c r="P158" i="1"/>
  <c r="L158" i="1"/>
  <c r="H158" i="1"/>
  <c r="S158" i="1"/>
  <c r="O158" i="1"/>
  <c r="K158" i="1"/>
  <c r="R158" i="1"/>
  <c r="N158" i="1"/>
  <c r="J158" i="1"/>
  <c r="G159" i="1"/>
  <c r="Q158" i="1"/>
  <c r="M158" i="1"/>
  <c r="I158" i="1"/>
  <c r="AT159" i="1"/>
  <c r="AM159" i="1"/>
  <c r="AI159" i="1"/>
  <c r="AD159" i="1"/>
  <c r="AQ159" i="1"/>
  <c r="AL159" i="1"/>
  <c r="AH159" i="1"/>
  <c r="AV159" i="1"/>
  <c r="AP159" i="1"/>
  <c r="AK159" i="1"/>
  <c r="AF159" i="1"/>
  <c r="AE159" i="1"/>
  <c r="AC160" i="1"/>
  <c r="AU159" i="1"/>
  <c r="AN159" i="1"/>
  <c r="AJ159" i="1"/>
  <c r="B46" i="2" l="1"/>
  <c r="A45" i="2"/>
  <c r="AC161" i="1"/>
  <c r="AU160" i="1"/>
  <c r="AT160" i="1"/>
  <c r="AM160" i="1"/>
  <c r="AI160" i="1"/>
  <c r="AV160" i="1"/>
  <c r="AL160" i="1"/>
  <c r="AF160" i="1"/>
  <c r="AQ160" i="1"/>
  <c r="AK160" i="1"/>
  <c r="AE160" i="1"/>
  <c r="AP160" i="1"/>
  <c r="AJ160" i="1"/>
  <c r="AD160" i="1"/>
  <c r="AH160" i="1"/>
  <c r="AN160" i="1"/>
  <c r="R159" i="1"/>
  <c r="N159" i="1"/>
  <c r="J159" i="1"/>
  <c r="G160" i="1"/>
  <c r="Q159" i="1"/>
  <c r="M159" i="1"/>
  <c r="I159" i="1"/>
  <c r="V159" i="1"/>
  <c r="P159" i="1"/>
  <c r="L159" i="1"/>
  <c r="H159" i="1"/>
  <c r="S159" i="1"/>
  <c r="O159" i="1"/>
  <c r="K159" i="1"/>
  <c r="B47" i="2" l="1"/>
  <c r="A46" i="2"/>
  <c r="V160" i="1"/>
  <c r="P160" i="1"/>
  <c r="L160" i="1"/>
  <c r="H160" i="1"/>
  <c r="S160" i="1"/>
  <c r="O160" i="1"/>
  <c r="K160" i="1"/>
  <c r="R160" i="1"/>
  <c r="N160" i="1"/>
  <c r="J160" i="1"/>
  <c r="I160" i="1"/>
  <c r="G161" i="1"/>
  <c r="Q160" i="1"/>
  <c r="M160" i="1"/>
  <c r="AQ161" i="1"/>
  <c r="AL161" i="1"/>
  <c r="AH161" i="1"/>
  <c r="AV161" i="1"/>
  <c r="AP161" i="1"/>
  <c r="AK161" i="1"/>
  <c r="AF161" i="1"/>
  <c r="AC162" i="1"/>
  <c r="AM161" i="1"/>
  <c r="AD161" i="1"/>
  <c r="AU161" i="1"/>
  <c r="AJ161" i="1"/>
  <c r="AT161" i="1"/>
  <c r="AI161" i="1"/>
  <c r="AE161" i="1"/>
  <c r="AN161" i="1"/>
  <c r="BI45" i="3"/>
  <c r="BI25" i="3"/>
  <c r="BE23" i="3"/>
  <c r="B48" i="2" l="1"/>
  <c r="A47" i="2"/>
  <c r="G162" i="1"/>
  <c r="Q161" i="1"/>
  <c r="M161" i="1"/>
  <c r="I161" i="1"/>
  <c r="V161" i="1"/>
  <c r="P161" i="1"/>
  <c r="L161" i="1"/>
  <c r="H161" i="1"/>
  <c r="N161" i="1"/>
  <c r="S161" i="1"/>
  <c r="K161" i="1"/>
  <c r="R161" i="1"/>
  <c r="J161" i="1"/>
  <c r="O161" i="1"/>
  <c r="AV162" i="1"/>
  <c r="AP162" i="1"/>
  <c r="AK162" i="1"/>
  <c r="AF162" i="1"/>
  <c r="AC163" i="1"/>
  <c r="AU162" i="1"/>
  <c r="AN162" i="1"/>
  <c r="AJ162" i="1"/>
  <c r="AE162" i="1"/>
  <c r="AT162" i="1"/>
  <c r="AM162" i="1"/>
  <c r="AI162" i="1"/>
  <c r="AD162" i="1"/>
  <c r="AQ162" i="1"/>
  <c r="AL162" i="1"/>
  <c r="AH162" i="1"/>
  <c r="N31" i="3"/>
  <c r="N33" i="3"/>
  <c r="N37" i="3"/>
  <c r="N30" i="3"/>
  <c r="N35" i="3"/>
  <c r="AV33" i="3"/>
  <c r="AV37" i="3"/>
  <c r="N32" i="3"/>
  <c r="BI30" i="3"/>
  <c r="K31" i="3"/>
  <c r="BI37" i="3"/>
  <c r="N19" i="3"/>
  <c r="K37" i="3"/>
  <c r="BE38" i="3"/>
  <c r="N22" i="3"/>
  <c r="AV31" i="3"/>
  <c r="BI35" i="3"/>
  <c r="AW32" i="3"/>
  <c r="BE34" i="3"/>
  <c r="BI39" i="3"/>
  <c r="BE42" i="3"/>
  <c r="AV32" i="3"/>
  <c r="BD32" i="3"/>
  <c r="BI31" i="3"/>
  <c r="BE32" i="3"/>
  <c r="N34" i="3"/>
  <c r="N36" i="3"/>
  <c r="BE36" i="3"/>
  <c r="N39" i="3"/>
  <c r="N44" i="3"/>
  <c r="BI22" i="3"/>
  <c r="BE27" i="3"/>
  <c r="BI33" i="3"/>
  <c r="BD37" i="3"/>
  <c r="AW37" i="3"/>
  <c r="BE37" i="3"/>
  <c r="AR37" i="3"/>
  <c r="N38" i="3"/>
  <c r="BI38" i="3"/>
  <c r="AR39" i="3"/>
  <c r="BE41" i="3"/>
  <c r="BI41" i="3"/>
  <c r="N41" i="3"/>
  <c r="BD39" i="3"/>
  <c r="AW39" i="3"/>
  <c r="BE39" i="3"/>
  <c r="BE40" i="3"/>
  <c r="BI40" i="3"/>
  <c r="N40" i="3"/>
  <c r="N42" i="3"/>
  <c r="BI42" i="3"/>
  <c r="N43" i="3"/>
  <c r="BI43" i="3"/>
  <c r="BE43" i="3"/>
  <c r="AV44" i="3"/>
  <c r="AW44" i="3"/>
  <c r="AR44" i="3"/>
  <c r="K44" i="3"/>
  <c r="BI44" i="3"/>
  <c r="BE44" i="3"/>
  <c r="BD44" i="3"/>
  <c r="BE45" i="3"/>
  <c r="N45" i="3"/>
  <c r="N46" i="3"/>
  <c r="BI46" i="3"/>
  <c r="BE46" i="3"/>
  <c r="BE28" i="3"/>
  <c r="BI28" i="3"/>
  <c r="N28" i="3"/>
  <c r="N27" i="3"/>
  <c r="BI27" i="3"/>
  <c r="BE29" i="3"/>
  <c r="K30" i="3"/>
  <c r="N29" i="3"/>
  <c r="BI29" i="3"/>
  <c r="BD30" i="3"/>
  <c r="AW30" i="3"/>
  <c r="AV30" i="3"/>
  <c r="BE30" i="3"/>
  <c r="AR30" i="3"/>
  <c r="AR31" i="3"/>
  <c r="AW31" i="3"/>
  <c r="BE31" i="3"/>
  <c r="AR32" i="3"/>
  <c r="BI32" i="3"/>
  <c r="AR33" i="3"/>
  <c r="BE33" i="3"/>
  <c r="AW33" i="3"/>
  <c r="AR34" i="3"/>
  <c r="AW34" i="3"/>
  <c r="AR35" i="3"/>
  <c r="AV35" i="3"/>
  <c r="AV34" i="3"/>
  <c r="BI34" i="3"/>
  <c r="K35" i="3"/>
  <c r="AW35" i="3"/>
  <c r="BE35" i="3"/>
  <c r="AR36" i="3"/>
  <c r="AV36" i="3"/>
  <c r="BI36" i="3"/>
  <c r="BD36" i="3"/>
  <c r="AW36" i="3"/>
  <c r="N20" i="3"/>
  <c r="N167" i="3"/>
  <c r="BE21" i="3"/>
  <c r="BI21" i="3"/>
  <c r="N21" i="3"/>
  <c r="AR22" i="3"/>
  <c r="BE22" i="3"/>
  <c r="BD22" i="3"/>
  <c r="AW22" i="3"/>
  <c r="AV22" i="3"/>
  <c r="BI23" i="3"/>
  <c r="N23" i="3"/>
  <c r="BE24" i="3"/>
  <c r="BI24" i="3"/>
  <c r="N24" i="3"/>
  <c r="BE25" i="3"/>
  <c r="N25" i="3"/>
  <c r="BE26" i="3"/>
  <c r="BI26" i="3"/>
  <c r="N26" i="3"/>
  <c r="L44" i="3" l="1"/>
  <c r="M44" i="3"/>
  <c r="L37" i="3"/>
  <c r="M37" i="3"/>
  <c r="L35" i="3"/>
  <c r="M35" i="3"/>
  <c r="L31" i="3"/>
  <c r="M31" i="3"/>
  <c r="K166" i="3"/>
  <c r="M166" i="3" s="1"/>
  <c r="L166" i="3" s="1"/>
  <c r="N166" i="3"/>
  <c r="L30" i="3"/>
  <c r="M30" i="3"/>
  <c r="B49" i="2"/>
  <c r="A48" i="2"/>
  <c r="AT163" i="1"/>
  <c r="AM163" i="1"/>
  <c r="AI163" i="1"/>
  <c r="AD163" i="1"/>
  <c r="AQ163" i="1"/>
  <c r="AL163" i="1"/>
  <c r="AH163" i="1"/>
  <c r="AV163" i="1"/>
  <c r="AP163" i="1"/>
  <c r="AK163" i="1"/>
  <c r="AF163" i="1"/>
  <c r="AE163" i="1"/>
  <c r="AC164" i="1"/>
  <c r="AU163" i="1"/>
  <c r="AN163" i="1"/>
  <c r="AJ163" i="1"/>
  <c r="V162" i="1"/>
  <c r="P162" i="1"/>
  <c r="L162" i="1"/>
  <c r="S162" i="1"/>
  <c r="O162" i="1"/>
  <c r="K162" i="1"/>
  <c r="R162" i="1"/>
  <c r="N162" i="1"/>
  <c r="J162" i="1"/>
  <c r="G163" i="1"/>
  <c r="H162" i="1"/>
  <c r="Q162" i="1"/>
  <c r="M162" i="1"/>
  <c r="I162" i="1"/>
  <c r="BE19" i="3"/>
  <c r="AW19" i="3"/>
  <c r="AV45" i="3"/>
  <c r="AW43" i="3"/>
  <c r="AW42" i="3"/>
  <c r="K39" i="3"/>
  <c r="K20" i="3"/>
  <c r="K38" i="3"/>
  <c r="AU37" i="3"/>
  <c r="K32" i="3"/>
  <c r="BD23" i="3"/>
  <c r="AU33" i="3"/>
  <c r="AV39" i="3"/>
  <c r="K25" i="3"/>
  <c r="AV28" i="3"/>
  <c r="BD41" i="3"/>
  <c r="K26" i="3"/>
  <c r="K19" i="3"/>
  <c r="K33" i="3"/>
  <c r="AU44" i="3"/>
  <c r="AV24" i="3"/>
  <c r="K22" i="3"/>
  <c r="AW46" i="3"/>
  <c r="AW24" i="3"/>
  <c r="AU31" i="3"/>
  <c r="K40" i="3"/>
  <c r="AV38" i="3"/>
  <c r="BD27" i="3"/>
  <c r="AW28" i="3"/>
  <c r="N17" i="3"/>
  <c r="AW167" i="3"/>
  <c r="BD28" i="3"/>
  <c r="K28" i="3"/>
  <c r="AW40" i="3"/>
  <c r="N162" i="3"/>
  <c r="AU24" i="3"/>
  <c r="AU32" i="3"/>
  <c r="AU39" i="3"/>
  <c r="BD34" i="3"/>
  <c r="N16" i="3"/>
  <c r="K36" i="3"/>
  <c r="N182" i="3"/>
  <c r="BD24" i="3"/>
  <c r="BD26" i="3"/>
  <c r="AW23" i="3"/>
  <c r="AU34" i="3"/>
  <c r="AW45" i="3"/>
  <c r="AV26" i="3"/>
  <c r="BD42" i="3"/>
  <c r="K162" i="3"/>
  <c r="M162" i="3" s="1"/>
  <c r="L162" i="3" s="1"/>
  <c r="AV182" i="3"/>
  <c r="AW20" i="3"/>
  <c r="AR41" i="3"/>
  <c r="AW41" i="3"/>
  <c r="AR45" i="3"/>
  <c r="AR43" i="3"/>
  <c r="AV43" i="3"/>
  <c r="K41" i="3"/>
  <c r="BD43" i="3"/>
  <c r="AR42" i="3"/>
  <c r="K42" i="3"/>
  <c r="AV41" i="3"/>
  <c r="AS39" i="3"/>
  <c r="BD46" i="3"/>
  <c r="AS37" i="3"/>
  <c r="BD45" i="3"/>
  <c r="AS44" i="3"/>
  <c r="AR40" i="3"/>
  <c r="AV40" i="3"/>
  <c r="AR46" i="3"/>
  <c r="AV46" i="3"/>
  <c r="K46" i="3"/>
  <c r="K45" i="3"/>
  <c r="K43" i="3"/>
  <c r="AV42" i="3"/>
  <c r="BD40" i="3"/>
  <c r="AR38" i="3"/>
  <c r="AW38" i="3"/>
  <c r="BD38" i="3"/>
  <c r="AU36" i="3"/>
  <c r="AS36" i="3"/>
  <c r="BD33" i="3"/>
  <c r="AS31" i="3"/>
  <c r="AU35" i="3"/>
  <c r="AU30" i="3"/>
  <c r="AV27" i="3"/>
  <c r="AS33" i="3"/>
  <c r="AS30" i="3"/>
  <c r="AS35" i="3"/>
  <c r="BD31" i="3"/>
  <c r="AR28" i="3"/>
  <c r="AW27" i="3"/>
  <c r="AS32" i="3"/>
  <c r="AR29" i="3"/>
  <c r="BD29" i="3"/>
  <c r="AW29" i="3"/>
  <c r="K29" i="3"/>
  <c r="AV29" i="3"/>
  <c r="AS34" i="3"/>
  <c r="BD35" i="3"/>
  <c r="AR27" i="3"/>
  <c r="K27" i="3"/>
  <c r="BD21" i="3"/>
  <c r="AR25" i="3"/>
  <c r="AW25" i="3"/>
  <c r="BD25" i="3"/>
  <c r="AR24" i="3"/>
  <c r="AR23" i="3"/>
  <c r="AV23" i="3"/>
  <c r="BE167" i="3"/>
  <c r="AR21" i="3"/>
  <c r="BI166" i="3"/>
  <c r="BD166" i="3"/>
  <c r="K24" i="3"/>
  <c r="AS22" i="3"/>
  <c r="AW21" i="3"/>
  <c r="AR26" i="3"/>
  <c r="AW26" i="3"/>
  <c r="AV25" i="3"/>
  <c r="AU22" i="3"/>
  <c r="K21" i="3"/>
  <c r="BI20" i="3"/>
  <c r="K23" i="3"/>
  <c r="AV21" i="3"/>
  <c r="AW162" i="3"/>
  <c r="BE162" i="3"/>
  <c r="K16" i="3"/>
  <c r="N163" i="3"/>
  <c r="BI16" i="3"/>
  <c r="AW16" i="3"/>
  <c r="K17" i="3"/>
  <c r="AW17" i="3"/>
  <c r="BE17" i="3"/>
  <c r="BI182" i="3"/>
  <c r="BD182" i="3"/>
  <c r="AW182" i="3"/>
  <c r="AR182" i="3"/>
  <c r="N183" i="3"/>
  <c r="BE20" i="3" l="1"/>
  <c r="L24" i="3"/>
  <c r="M24" i="3"/>
  <c r="L29" i="3"/>
  <c r="M29" i="3"/>
  <c r="L28" i="3"/>
  <c r="M28" i="3"/>
  <c r="K167" i="3"/>
  <c r="M167" i="3" s="1"/>
  <c r="L167" i="3" s="1"/>
  <c r="L19" i="3"/>
  <c r="M19" i="3"/>
  <c r="K18" i="3"/>
  <c r="N18" i="3"/>
  <c r="AW164" i="3"/>
  <c r="N164" i="3"/>
  <c r="L45" i="3"/>
  <c r="M45" i="3"/>
  <c r="L41" i="3"/>
  <c r="M41" i="3"/>
  <c r="L36" i="3"/>
  <c r="M36" i="3"/>
  <c r="L38" i="3"/>
  <c r="M38" i="3"/>
  <c r="L20" i="3"/>
  <c r="M20" i="3"/>
  <c r="K34" i="3"/>
  <c r="L21" i="3"/>
  <c r="M21" i="3"/>
  <c r="BE166" i="3"/>
  <c r="BI167" i="3"/>
  <c r="L43" i="3"/>
  <c r="M43" i="3"/>
  <c r="L42" i="3"/>
  <c r="M42" i="3"/>
  <c r="L40" i="3"/>
  <c r="M40" i="3"/>
  <c r="L22" i="3"/>
  <c r="M22" i="3"/>
  <c r="L26" i="3"/>
  <c r="M26" i="3"/>
  <c r="L25" i="3"/>
  <c r="M25" i="3"/>
  <c r="L32" i="3"/>
  <c r="M32" i="3"/>
  <c r="L17" i="3"/>
  <c r="M17" i="3"/>
  <c r="L16" i="3"/>
  <c r="M16" i="3"/>
  <c r="N15" i="3"/>
  <c r="L23" i="3"/>
  <c r="M23" i="3"/>
  <c r="L27" i="3"/>
  <c r="M27" i="3"/>
  <c r="L46" i="3"/>
  <c r="M46" i="3"/>
  <c r="BI165" i="3"/>
  <c r="N165" i="3"/>
  <c r="L33" i="3"/>
  <c r="M33" i="3"/>
  <c r="L39" i="3"/>
  <c r="M39" i="3"/>
  <c r="BI19" i="3"/>
  <c r="B50" i="2"/>
  <c r="A49" i="2"/>
  <c r="R163" i="1"/>
  <c r="N163" i="1"/>
  <c r="J163" i="1"/>
  <c r="G164" i="1"/>
  <c r="Q163" i="1"/>
  <c r="M163" i="1"/>
  <c r="I163" i="1"/>
  <c r="V163" i="1"/>
  <c r="P163" i="1"/>
  <c r="L163" i="1"/>
  <c r="H163" i="1"/>
  <c r="S163" i="1"/>
  <c r="O163" i="1"/>
  <c r="K163" i="1"/>
  <c r="AV164" i="1"/>
  <c r="AP164" i="1"/>
  <c r="AK164" i="1"/>
  <c r="AF164" i="1"/>
  <c r="AC165" i="1"/>
  <c r="AU164" i="1"/>
  <c r="AN164" i="1"/>
  <c r="AJ164" i="1"/>
  <c r="AE164" i="1"/>
  <c r="AT164" i="1"/>
  <c r="AM164" i="1"/>
  <c r="AI164" i="1"/>
  <c r="AD164" i="1"/>
  <c r="AH164" i="1"/>
  <c r="AQ164" i="1"/>
  <c r="AL164" i="1"/>
  <c r="BD167" i="3"/>
  <c r="BD19" i="3"/>
  <c r="AW165" i="3"/>
  <c r="AW15" i="3"/>
  <c r="AU23" i="3"/>
  <c r="AU38" i="3"/>
  <c r="AW163" i="3"/>
  <c r="AU28" i="3"/>
  <c r="AU182" i="3"/>
  <c r="AU42" i="3"/>
  <c r="AU45" i="3"/>
  <c r="AU26" i="3"/>
  <c r="AU43" i="3"/>
  <c r="K164" i="3"/>
  <c r="AU40" i="3"/>
  <c r="AU46" i="3"/>
  <c r="AU41" i="3"/>
  <c r="BE182" i="3"/>
  <c r="AW18" i="3"/>
  <c r="AU29" i="3"/>
  <c r="K182" i="3"/>
  <c r="M182" i="3" s="1"/>
  <c r="L182" i="3" s="1"/>
  <c r="AU27" i="3"/>
  <c r="AS46" i="3"/>
  <c r="AS42" i="3"/>
  <c r="AS45" i="3"/>
  <c r="AS40" i="3"/>
  <c r="AS43" i="3"/>
  <c r="AS38" i="3"/>
  <c r="AS41" i="3"/>
  <c r="AS27" i="3"/>
  <c r="AS28" i="3"/>
  <c r="AS29" i="3"/>
  <c r="AS24" i="3"/>
  <c r="AS25" i="3"/>
  <c r="AS26" i="3"/>
  <c r="AU25" i="3"/>
  <c r="AU21" i="3"/>
  <c r="AS21" i="3"/>
  <c r="AS23" i="3"/>
  <c r="AR183" i="3"/>
  <c r="BD165" i="3"/>
  <c r="AV183" i="3"/>
  <c r="AS182" i="3"/>
  <c r="BD183" i="3"/>
  <c r="K183" i="3"/>
  <c r="M183" i="3" s="1"/>
  <c r="L183" i="3" s="1"/>
  <c r="AW183" i="3"/>
  <c r="BI18" i="3"/>
  <c r="BE164" i="3"/>
  <c r="BD164" i="3"/>
  <c r="BD163" i="3"/>
  <c r="BE163" i="3"/>
  <c r="BI163" i="3"/>
  <c r="K163" i="3"/>
  <c r="BD15" i="3"/>
  <c r="BI15" i="3" l="1"/>
  <c r="BI17" i="3"/>
  <c r="L163" i="3"/>
  <c r="M163" i="3"/>
  <c r="BD18" i="3"/>
  <c r="BE183" i="3"/>
  <c r="BE165" i="3"/>
  <c r="M164" i="3"/>
  <c r="L164" i="3"/>
  <c r="BE16" i="3"/>
  <c r="L18" i="3"/>
  <c r="M18" i="3"/>
  <c r="BI164" i="3"/>
  <c r="BI183" i="3"/>
  <c r="BI162" i="3"/>
  <c r="L34" i="3"/>
  <c r="M34" i="3"/>
  <c r="BE15" i="3"/>
  <c r="BE18" i="3"/>
  <c r="K165" i="3"/>
  <c r="M165" i="3" s="1"/>
  <c r="L165" i="3" s="1"/>
  <c r="K15" i="3"/>
  <c r="B51" i="2"/>
  <c r="A50" i="2"/>
  <c r="V164" i="1"/>
  <c r="P164" i="1"/>
  <c r="L164" i="1"/>
  <c r="H164" i="1"/>
  <c r="S164" i="1"/>
  <c r="O164" i="1"/>
  <c r="K164" i="1"/>
  <c r="R164" i="1"/>
  <c r="N164" i="1"/>
  <c r="J164" i="1"/>
  <c r="I164" i="1"/>
  <c r="G165" i="1"/>
  <c r="Q164" i="1"/>
  <c r="M164" i="1"/>
  <c r="AT165" i="1"/>
  <c r="AM165" i="1"/>
  <c r="AI165" i="1"/>
  <c r="AD165" i="1"/>
  <c r="AQ165" i="1"/>
  <c r="AL165" i="1"/>
  <c r="AH165" i="1"/>
  <c r="AV165" i="1"/>
  <c r="AP165" i="1"/>
  <c r="AK165" i="1"/>
  <c r="AF165" i="1"/>
  <c r="AJ165" i="1"/>
  <c r="AE165" i="1"/>
  <c r="AC166" i="1"/>
  <c r="AU165" i="1"/>
  <c r="AN165" i="1"/>
  <c r="AV162" i="3"/>
  <c r="AS183" i="3"/>
  <c r="AU183" i="3"/>
  <c r="BD162" i="3" l="1"/>
  <c r="BD16" i="3"/>
  <c r="BD17" i="3"/>
  <c r="BD20" i="3"/>
  <c r="L15" i="3"/>
  <c r="M15" i="3"/>
  <c r="B52" i="2"/>
  <c r="A51" i="2"/>
  <c r="AV166" i="1"/>
  <c r="AP166" i="1"/>
  <c r="AK166" i="1"/>
  <c r="AF166" i="1"/>
  <c r="AC167" i="1"/>
  <c r="AU166" i="1"/>
  <c r="AN166" i="1"/>
  <c r="AJ166" i="1"/>
  <c r="AE166" i="1"/>
  <c r="AT166" i="1"/>
  <c r="AM166" i="1"/>
  <c r="AI166" i="1"/>
  <c r="AD166" i="1"/>
  <c r="AL166" i="1"/>
  <c r="AH166" i="1"/>
  <c r="AQ166" i="1"/>
  <c r="R165" i="1"/>
  <c r="N165" i="1"/>
  <c r="J165" i="1"/>
  <c r="G166" i="1"/>
  <c r="Q165" i="1"/>
  <c r="M165" i="1"/>
  <c r="I165" i="1"/>
  <c r="V165" i="1"/>
  <c r="P165" i="1"/>
  <c r="L165" i="1"/>
  <c r="H165" i="1"/>
  <c r="K165" i="1"/>
  <c r="S165" i="1"/>
  <c r="O165" i="1"/>
  <c r="AU162" i="3"/>
  <c r="B53" i="2" l="1"/>
  <c r="A52" i="2"/>
  <c r="V166" i="1"/>
  <c r="P166" i="1"/>
  <c r="L166" i="1"/>
  <c r="H166" i="1"/>
  <c r="S166" i="1"/>
  <c r="O166" i="1"/>
  <c r="K166" i="1"/>
  <c r="R166" i="1"/>
  <c r="N166" i="1"/>
  <c r="J166" i="1"/>
  <c r="M166" i="1"/>
  <c r="I166" i="1"/>
  <c r="G167" i="1"/>
  <c r="Q166" i="1"/>
  <c r="AT167" i="1"/>
  <c r="AM167" i="1"/>
  <c r="AI167" i="1"/>
  <c r="AD167" i="1"/>
  <c r="AQ167" i="1"/>
  <c r="AL167" i="1"/>
  <c r="AH167" i="1"/>
  <c r="AV167" i="1"/>
  <c r="AP167" i="1"/>
  <c r="AK167" i="1"/>
  <c r="AF167" i="1"/>
  <c r="AN167" i="1"/>
  <c r="AJ167" i="1"/>
  <c r="AE167" i="1"/>
  <c r="AC168" i="1"/>
  <c r="AU167" i="1"/>
  <c r="N12" i="3"/>
  <c r="N13" i="3"/>
  <c r="BE12" i="3"/>
  <c r="N160" i="3"/>
  <c r="N14" i="3"/>
  <c r="N161" i="3"/>
  <c r="N159" i="3"/>
  <c r="N11" i="3"/>
  <c r="N158" i="3"/>
  <c r="N10" i="3"/>
  <c r="N9" i="3"/>
  <c r="B54" i="2" l="1"/>
  <c r="A53" i="2"/>
  <c r="AV168" i="1"/>
  <c r="AP168" i="1"/>
  <c r="AK168" i="1"/>
  <c r="AF168" i="1"/>
  <c r="AC169" i="1"/>
  <c r="AU168" i="1"/>
  <c r="AN168" i="1"/>
  <c r="AJ168" i="1"/>
  <c r="AE168" i="1"/>
  <c r="AT168" i="1"/>
  <c r="AM168" i="1"/>
  <c r="AI168" i="1"/>
  <c r="AD168" i="1"/>
  <c r="AQ168" i="1"/>
  <c r="AL168" i="1"/>
  <c r="AH168" i="1"/>
  <c r="R167" i="1"/>
  <c r="N167" i="1"/>
  <c r="J167" i="1"/>
  <c r="G168" i="1"/>
  <c r="Q167" i="1"/>
  <c r="M167" i="1"/>
  <c r="I167" i="1"/>
  <c r="V167" i="1"/>
  <c r="P167" i="1"/>
  <c r="L167" i="1"/>
  <c r="H167" i="1"/>
  <c r="O167" i="1"/>
  <c r="K167" i="1"/>
  <c r="S167" i="1"/>
  <c r="AW12" i="3"/>
  <c r="BE13" i="3"/>
  <c r="AW13" i="3"/>
  <c r="BI13" i="3"/>
  <c r="AW161" i="3"/>
  <c r="AW160" i="3"/>
  <c r="AW10" i="3"/>
  <c r="AW158" i="3"/>
  <c r="BD13" i="3"/>
  <c r="BD12" i="3"/>
  <c r="BI14" i="3"/>
  <c r="BD14" i="3"/>
  <c r="AW14" i="3"/>
  <c r="BD161" i="3"/>
  <c r="BE160" i="3"/>
  <c r="BI160" i="3"/>
  <c r="BE159" i="3"/>
  <c r="AW159" i="3"/>
  <c r="BD159" i="3"/>
  <c r="AW11" i="3"/>
  <c r="BI11" i="3"/>
  <c r="BD11" i="3"/>
  <c r="K158" i="3"/>
  <c r="M158" i="3" s="1"/>
  <c r="L158" i="3" s="1"/>
  <c r="BD158" i="3"/>
  <c r="BE10" i="3"/>
  <c r="BI10" i="3"/>
  <c r="BE9" i="3"/>
  <c r="BI9" i="3"/>
  <c r="AW9" i="3"/>
  <c r="BE161" i="3" l="1"/>
  <c r="K9" i="3"/>
  <c r="BE158" i="3"/>
  <c r="K11" i="3"/>
  <c r="K159" i="3"/>
  <c r="M159" i="3" s="1"/>
  <c r="L159" i="3" s="1"/>
  <c r="K161" i="3"/>
  <c r="M161" i="3" s="1"/>
  <c r="L161" i="3" s="1"/>
  <c r="BE14" i="3"/>
  <c r="K10" i="3"/>
  <c r="BI158" i="3"/>
  <c r="BE11" i="3"/>
  <c r="BI159" i="3"/>
  <c r="K12" i="3"/>
  <c r="BD9" i="3"/>
  <c r="K160" i="3"/>
  <c r="M160" i="3" s="1"/>
  <c r="L160" i="3" s="1"/>
  <c r="BI161" i="3"/>
  <c r="K13" i="3"/>
  <c r="K14" i="3"/>
  <c r="BI12" i="3"/>
  <c r="B55" i="2"/>
  <c r="A54" i="2"/>
  <c r="V168" i="1"/>
  <c r="P168" i="1"/>
  <c r="L168" i="1"/>
  <c r="H168" i="1"/>
  <c r="S168" i="1"/>
  <c r="O168" i="1"/>
  <c r="K168" i="1"/>
  <c r="R168" i="1"/>
  <c r="N168" i="1"/>
  <c r="J168" i="1"/>
  <c r="Q168" i="1"/>
  <c r="M168" i="1"/>
  <c r="I168" i="1"/>
  <c r="G169" i="1"/>
  <c r="AT169" i="1"/>
  <c r="AM169" i="1"/>
  <c r="AI169" i="1"/>
  <c r="AD169" i="1"/>
  <c r="AQ169" i="1"/>
  <c r="AL169" i="1"/>
  <c r="AH169" i="1"/>
  <c r="AV169" i="1"/>
  <c r="AP169" i="1"/>
  <c r="AK169" i="1"/>
  <c r="AF169" i="1"/>
  <c r="AC170" i="1"/>
  <c r="AU169" i="1"/>
  <c r="AN169" i="1"/>
  <c r="AJ169" i="1"/>
  <c r="AE169" i="1"/>
  <c r="L9" i="3" l="1"/>
  <c r="M9" i="3"/>
  <c r="L13" i="3"/>
  <c r="M13" i="3"/>
  <c r="BD10" i="3"/>
  <c r="L14" i="3"/>
  <c r="M14" i="3"/>
  <c r="L12" i="3"/>
  <c r="M12" i="3"/>
  <c r="L10" i="3"/>
  <c r="M10" i="3"/>
  <c r="L11" i="3"/>
  <c r="M11" i="3"/>
  <c r="B56" i="2"/>
  <c r="A55" i="2"/>
  <c r="AV170" i="1"/>
  <c r="AP170" i="1"/>
  <c r="AK170" i="1"/>
  <c r="AF170" i="1"/>
  <c r="AC171" i="1"/>
  <c r="AU170" i="1"/>
  <c r="AN170" i="1"/>
  <c r="AJ170" i="1"/>
  <c r="AE170" i="1"/>
  <c r="AT170" i="1"/>
  <c r="AM170" i="1"/>
  <c r="AI170" i="1"/>
  <c r="AD170" i="1"/>
  <c r="AQ170" i="1"/>
  <c r="AL170" i="1"/>
  <c r="AH170" i="1"/>
  <c r="R169" i="1"/>
  <c r="N169" i="1"/>
  <c r="J169" i="1"/>
  <c r="G170" i="1"/>
  <c r="Q169" i="1"/>
  <c r="M169" i="1"/>
  <c r="I169" i="1"/>
  <c r="V169" i="1"/>
  <c r="P169" i="1"/>
  <c r="L169" i="1"/>
  <c r="H169" i="1"/>
  <c r="S169" i="1"/>
  <c r="O169" i="1"/>
  <c r="K169" i="1"/>
  <c r="BD160" i="3"/>
  <c r="B57" i="2" l="1"/>
  <c r="A56" i="2"/>
  <c r="V170" i="1"/>
  <c r="P170" i="1"/>
  <c r="L170" i="1"/>
  <c r="H170" i="1"/>
  <c r="S170" i="1"/>
  <c r="O170" i="1"/>
  <c r="K170" i="1"/>
  <c r="R170" i="1"/>
  <c r="N170" i="1"/>
  <c r="J170" i="1"/>
  <c r="G171" i="1"/>
  <c r="Q170" i="1"/>
  <c r="M170" i="1"/>
  <c r="I170" i="1"/>
  <c r="AT171" i="1"/>
  <c r="AM171" i="1"/>
  <c r="AI171" i="1"/>
  <c r="AD171" i="1"/>
  <c r="AQ171" i="1"/>
  <c r="AL171" i="1"/>
  <c r="AH171" i="1"/>
  <c r="AV171" i="1"/>
  <c r="AP171" i="1"/>
  <c r="AK171" i="1"/>
  <c r="AF171" i="1"/>
  <c r="AE171" i="1"/>
  <c r="AC172" i="1"/>
  <c r="AU171" i="1"/>
  <c r="AN171" i="1"/>
  <c r="AJ171" i="1"/>
  <c r="AR166" i="3"/>
  <c r="AR19" i="3"/>
  <c r="AR20" i="3"/>
  <c r="AR167" i="3"/>
  <c r="AR16" i="3"/>
  <c r="AR18" i="3"/>
  <c r="AR15" i="3"/>
  <c r="AR164" i="3"/>
  <c r="AR165" i="3"/>
  <c r="AR163" i="3"/>
  <c r="AR17" i="3"/>
  <c r="AR162" i="3"/>
  <c r="AR160" i="3"/>
  <c r="AR12" i="3"/>
  <c r="AR14" i="3"/>
  <c r="AR13" i="3"/>
  <c r="AR11" i="3"/>
  <c r="AR9" i="3"/>
  <c r="AR159" i="3"/>
  <c r="AR158" i="3"/>
  <c r="AR161" i="3"/>
  <c r="AR10" i="3"/>
  <c r="N47" i="3"/>
  <c r="BI47" i="3"/>
  <c r="BE47" i="3"/>
  <c r="B58" i="2" l="1"/>
  <c r="A57" i="2"/>
  <c r="AV172" i="1"/>
  <c r="AP172" i="1"/>
  <c r="AK172" i="1"/>
  <c r="AF172" i="1"/>
  <c r="AC173" i="1"/>
  <c r="AU172" i="1"/>
  <c r="AN172" i="1"/>
  <c r="AJ172" i="1"/>
  <c r="AE172" i="1"/>
  <c r="AT172" i="1"/>
  <c r="AM172" i="1"/>
  <c r="AI172" i="1"/>
  <c r="AD172" i="1"/>
  <c r="AH172" i="1"/>
  <c r="AQ172" i="1"/>
  <c r="AL172" i="1"/>
  <c r="R171" i="1"/>
  <c r="N171" i="1"/>
  <c r="J171" i="1"/>
  <c r="G172" i="1"/>
  <c r="Q171" i="1"/>
  <c r="M171" i="1"/>
  <c r="I171" i="1"/>
  <c r="V171" i="1"/>
  <c r="P171" i="1"/>
  <c r="L171" i="1"/>
  <c r="H171" i="1"/>
  <c r="S171" i="1"/>
  <c r="O171" i="1"/>
  <c r="K171" i="1"/>
  <c r="AS160" i="3"/>
  <c r="AS167" i="3"/>
  <c r="AS20" i="3"/>
  <c r="AS12" i="3"/>
  <c r="AS158" i="3"/>
  <c r="AS9" i="3"/>
  <c r="AS19" i="3"/>
  <c r="AS18" i="3"/>
  <c r="AS17" i="3"/>
  <c r="AS164" i="3"/>
  <c r="AS16" i="3"/>
  <c r="AS163" i="3"/>
  <c r="AS162" i="3"/>
  <c r="AS15" i="3"/>
  <c r="AS161" i="3"/>
  <c r="AS14" i="3"/>
  <c r="AS13" i="3"/>
  <c r="AS159" i="3"/>
  <c r="AS166" i="3"/>
  <c r="AS165" i="3"/>
  <c r="AS11" i="3"/>
  <c r="AS10" i="3"/>
  <c r="BD47" i="3"/>
  <c r="AR47" i="3"/>
  <c r="AW47" i="3"/>
  <c r="AV47" i="3"/>
  <c r="K47" i="3"/>
  <c r="L47" i="3" l="1"/>
  <c r="M47" i="3"/>
  <c r="B59" i="2"/>
  <c r="A58" i="2"/>
  <c r="V172" i="1"/>
  <c r="P172" i="1"/>
  <c r="L172" i="1"/>
  <c r="H172" i="1"/>
  <c r="S172" i="1"/>
  <c r="O172" i="1"/>
  <c r="K172" i="1"/>
  <c r="R172" i="1"/>
  <c r="N172" i="1"/>
  <c r="J172" i="1"/>
  <c r="I172" i="1"/>
  <c r="G173" i="1"/>
  <c r="Q172" i="1"/>
  <c r="M172" i="1"/>
  <c r="AT173" i="1"/>
  <c r="AM173" i="1"/>
  <c r="AI173" i="1"/>
  <c r="AD173" i="1"/>
  <c r="AQ173" i="1"/>
  <c r="AL173" i="1"/>
  <c r="AH173" i="1"/>
  <c r="AV173" i="1"/>
  <c r="AP173" i="1"/>
  <c r="AK173" i="1"/>
  <c r="AF173" i="1"/>
  <c r="AJ173" i="1"/>
  <c r="AE173" i="1"/>
  <c r="AC174" i="1"/>
  <c r="AU173" i="1"/>
  <c r="AN173" i="1"/>
  <c r="AS47" i="3"/>
  <c r="AU47" i="3"/>
  <c r="B60" i="2" l="1"/>
  <c r="A59" i="2"/>
  <c r="AV174" i="1"/>
  <c r="AP174" i="1"/>
  <c r="AK174" i="1"/>
  <c r="AF174" i="1"/>
  <c r="AC175" i="1"/>
  <c r="AU174" i="1"/>
  <c r="AN174" i="1"/>
  <c r="AJ174" i="1"/>
  <c r="AE174" i="1"/>
  <c r="AT174" i="1"/>
  <c r="AM174" i="1"/>
  <c r="AI174" i="1"/>
  <c r="AD174" i="1"/>
  <c r="AL174" i="1"/>
  <c r="AH174" i="1"/>
  <c r="AQ174" i="1"/>
  <c r="R173" i="1"/>
  <c r="N173" i="1"/>
  <c r="J173" i="1"/>
  <c r="G174" i="1"/>
  <c r="Q173" i="1"/>
  <c r="M173" i="1"/>
  <c r="I173" i="1"/>
  <c r="V173" i="1"/>
  <c r="P173" i="1"/>
  <c r="L173" i="1"/>
  <c r="H173" i="1"/>
  <c r="K173" i="1"/>
  <c r="S173" i="1"/>
  <c r="O173" i="1"/>
  <c r="B61" i="2" l="1"/>
  <c r="A60" i="2"/>
  <c r="V174" i="1"/>
  <c r="P174" i="1"/>
  <c r="L174" i="1"/>
  <c r="H174" i="1"/>
  <c r="S174" i="1"/>
  <c r="O174" i="1"/>
  <c r="K174" i="1"/>
  <c r="R174" i="1"/>
  <c r="N174" i="1"/>
  <c r="J174" i="1"/>
  <c r="M174" i="1"/>
  <c r="I174" i="1"/>
  <c r="G175" i="1"/>
  <c r="Q174" i="1"/>
  <c r="AT175" i="1"/>
  <c r="AM175" i="1"/>
  <c r="AI175" i="1"/>
  <c r="AD175" i="1"/>
  <c r="AQ175" i="1"/>
  <c r="AL175" i="1"/>
  <c r="AH175" i="1"/>
  <c r="AV175" i="1"/>
  <c r="AP175" i="1"/>
  <c r="AK175" i="1"/>
  <c r="AF175" i="1"/>
  <c r="AN175" i="1"/>
  <c r="AJ175" i="1"/>
  <c r="AE175" i="1"/>
  <c r="AC176" i="1"/>
  <c r="AU175" i="1"/>
  <c r="B62" i="2" l="1"/>
  <c r="A61" i="2"/>
  <c r="AV176" i="1"/>
  <c r="AP176" i="1"/>
  <c r="AK176" i="1"/>
  <c r="AF176" i="1"/>
  <c r="AC177" i="1"/>
  <c r="AU176" i="1"/>
  <c r="AN176" i="1"/>
  <c r="AJ176" i="1"/>
  <c r="AE176" i="1"/>
  <c r="AT176" i="1"/>
  <c r="AM176" i="1"/>
  <c r="AI176" i="1"/>
  <c r="AD176" i="1"/>
  <c r="AQ176" i="1"/>
  <c r="AL176" i="1"/>
  <c r="AH176" i="1"/>
  <c r="R175" i="1"/>
  <c r="N175" i="1"/>
  <c r="J175" i="1"/>
  <c r="G176" i="1"/>
  <c r="Q175" i="1"/>
  <c r="M175" i="1"/>
  <c r="I175" i="1"/>
  <c r="V175" i="1"/>
  <c r="P175" i="1"/>
  <c r="L175" i="1"/>
  <c r="H175" i="1"/>
  <c r="O175" i="1"/>
  <c r="K175" i="1"/>
  <c r="S175" i="1"/>
  <c r="B63" i="2" l="1"/>
  <c r="A62" i="2"/>
  <c r="V176" i="1"/>
  <c r="P176" i="1"/>
  <c r="L176" i="1"/>
  <c r="H176" i="1"/>
  <c r="S176" i="1"/>
  <c r="O176" i="1"/>
  <c r="K176" i="1"/>
  <c r="R176" i="1"/>
  <c r="N176" i="1"/>
  <c r="J176" i="1"/>
  <c r="Q176" i="1"/>
  <c r="M176" i="1"/>
  <c r="I176" i="1"/>
  <c r="G177" i="1"/>
  <c r="AT177" i="1"/>
  <c r="AM177" i="1"/>
  <c r="AI177" i="1"/>
  <c r="AD177" i="1"/>
  <c r="AQ177" i="1"/>
  <c r="AL177" i="1"/>
  <c r="AH177" i="1"/>
  <c r="AV177" i="1"/>
  <c r="AP177" i="1"/>
  <c r="AK177" i="1"/>
  <c r="AF177" i="1"/>
  <c r="AC178" i="1"/>
  <c r="AU177" i="1"/>
  <c r="AN177" i="1"/>
  <c r="AJ177" i="1"/>
  <c r="AE177" i="1"/>
  <c r="B64" i="2" l="1"/>
  <c r="A63" i="2"/>
  <c r="AV178" i="1"/>
  <c r="AP178" i="1"/>
  <c r="AK178" i="1"/>
  <c r="AF178" i="1"/>
  <c r="AC179" i="1"/>
  <c r="AU178" i="1"/>
  <c r="AN178" i="1"/>
  <c r="AJ178" i="1"/>
  <c r="AE178" i="1"/>
  <c r="AT178" i="1"/>
  <c r="AM178" i="1"/>
  <c r="AI178" i="1"/>
  <c r="AD178" i="1"/>
  <c r="AQ178" i="1"/>
  <c r="AL178" i="1"/>
  <c r="AH178" i="1"/>
  <c r="R177" i="1"/>
  <c r="N177" i="1"/>
  <c r="J177" i="1"/>
  <c r="G178" i="1"/>
  <c r="Q177" i="1"/>
  <c r="M177" i="1"/>
  <c r="I177" i="1"/>
  <c r="V177" i="1"/>
  <c r="P177" i="1"/>
  <c r="L177" i="1"/>
  <c r="H177" i="1"/>
  <c r="S177" i="1"/>
  <c r="O177" i="1"/>
  <c r="K177" i="1"/>
  <c r="B65" i="2" l="1"/>
  <c r="A64" i="2"/>
  <c r="V178" i="1"/>
  <c r="P178" i="1"/>
  <c r="L178" i="1"/>
  <c r="H178" i="1"/>
  <c r="S178" i="1"/>
  <c r="O178" i="1"/>
  <c r="K178" i="1"/>
  <c r="R178" i="1"/>
  <c r="N178" i="1"/>
  <c r="J178" i="1"/>
  <c r="G179" i="1"/>
  <c r="Q178" i="1"/>
  <c r="M178" i="1"/>
  <c r="I178" i="1"/>
  <c r="AT179" i="1"/>
  <c r="AM179" i="1"/>
  <c r="AI179" i="1"/>
  <c r="AD179" i="1"/>
  <c r="AQ179" i="1"/>
  <c r="AL179" i="1"/>
  <c r="AH179" i="1"/>
  <c r="AV179" i="1"/>
  <c r="AP179" i="1"/>
  <c r="AK179" i="1"/>
  <c r="AF179" i="1"/>
  <c r="AE179" i="1"/>
  <c r="AC180" i="1"/>
  <c r="AU179" i="1"/>
  <c r="AN179" i="1"/>
  <c r="AJ179" i="1"/>
  <c r="B66" i="2" l="1"/>
  <c r="A65" i="2"/>
  <c r="AV180" i="1"/>
  <c r="AP180" i="1"/>
  <c r="AK180" i="1"/>
  <c r="AF180" i="1"/>
  <c r="AC181" i="1"/>
  <c r="AU180" i="1"/>
  <c r="AN180" i="1"/>
  <c r="AJ180" i="1"/>
  <c r="AE180" i="1"/>
  <c r="AT180" i="1"/>
  <c r="AM180" i="1"/>
  <c r="AI180" i="1"/>
  <c r="AD180" i="1"/>
  <c r="AH180" i="1"/>
  <c r="AQ180" i="1"/>
  <c r="AL180" i="1"/>
  <c r="R179" i="1"/>
  <c r="N179" i="1"/>
  <c r="J179" i="1"/>
  <c r="G180" i="1"/>
  <c r="Q179" i="1"/>
  <c r="M179" i="1"/>
  <c r="I179" i="1"/>
  <c r="V179" i="1"/>
  <c r="P179" i="1"/>
  <c r="L179" i="1"/>
  <c r="H179" i="1"/>
  <c r="S179" i="1"/>
  <c r="O179" i="1"/>
  <c r="K179" i="1"/>
  <c r="B67" i="2" l="1"/>
  <c r="A66" i="2"/>
  <c r="V180" i="1"/>
  <c r="P180" i="1"/>
  <c r="L180" i="1"/>
  <c r="H180" i="1"/>
  <c r="S180" i="1"/>
  <c r="O180" i="1"/>
  <c r="K180" i="1"/>
  <c r="R180" i="1"/>
  <c r="N180" i="1"/>
  <c r="J180" i="1"/>
  <c r="I180" i="1"/>
  <c r="G181" i="1"/>
  <c r="Q180" i="1"/>
  <c r="M180" i="1"/>
  <c r="AT181" i="1"/>
  <c r="AM181" i="1"/>
  <c r="AI181" i="1"/>
  <c r="AD181" i="1"/>
  <c r="AQ181" i="1"/>
  <c r="AL181" i="1"/>
  <c r="AH181" i="1"/>
  <c r="AV181" i="1"/>
  <c r="AP181" i="1"/>
  <c r="AK181" i="1"/>
  <c r="AF181" i="1"/>
  <c r="AJ181" i="1"/>
  <c r="AE181" i="1"/>
  <c r="AC182" i="1"/>
  <c r="AU181" i="1"/>
  <c r="AN181" i="1"/>
  <c r="B68" i="2" l="1"/>
  <c r="A67" i="2"/>
  <c r="AV182" i="1"/>
  <c r="AP182" i="1"/>
  <c r="AK182" i="1"/>
  <c r="AF182" i="1"/>
  <c r="AC183" i="1"/>
  <c r="AU182" i="1"/>
  <c r="AN182" i="1"/>
  <c r="AJ182" i="1"/>
  <c r="AE182" i="1"/>
  <c r="AT182" i="1"/>
  <c r="AM182" i="1"/>
  <c r="AI182" i="1"/>
  <c r="AD182" i="1"/>
  <c r="AL182" i="1"/>
  <c r="AH182" i="1"/>
  <c r="AQ182" i="1"/>
  <c r="R181" i="1"/>
  <c r="N181" i="1"/>
  <c r="J181" i="1"/>
  <c r="G182" i="1"/>
  <c r="Q181" i="1"/>
  <c r="M181" i="1"/>
  <c r="I181" i="1"/>
  <c r="V181" i="1"/>
  <c r="P181" i="1"/>
  <c r="L181" i="1"/>
  <c r="H181" i="1"/>
  <c r="K181" i="1"/>
  <c r="S181" i="1"/>
  <c r="O181" i="1"/>
  <c r="B69" i="2" l="1"/>
  <c r="A68" i="2"/>
  <c r="V182" i="1"/>
  <c r="P182" i="1"/>
  <c r="L182" i="1"/>
  <c r="H182" i="1"/>
  <c r="S182" i="1"/>
  <c r="O182" i="1"/>
  <c r="K182" i="1"/>
  <c r="R182" i="1"/>
  <c r="N182" i="1"/>
  <c r="J182" i="1"/>
  <c r="M182" i="1"/>
  <c r="I182" i="1"/>
  <c r="G183" i="1"/>
  <c r="Q182" i="1"/>
  <c r="AT183" i="1"/>
  <c r="AM183" i="1"/>
  <c r="AI183" i="1"/>
  <c r="AD183" i="1"/>
  <c r="AQ183" i="1"/>
  <c r="AL183" i="1"/>
  <c r="AH183" i="1"/>
  <c r="AV183" i="1"/>
  <c r="AP183" i="1"/>
  <c r="AK183" i="1"/>
  <c r="AF183" i="1"/>
  <c r="AN183" i="1"/>
  <c r="AJ183" i="1"/>
  <c r="AE183" i="1"/>
  <c r="AC184" i="1"/>
  <c r="AU183" i="1"/>
  <c r="B70" i="2" l="1"/>
  <c r="A69" i="2"/>
  <c r="AV184" i="1"/>
  <c r="AP184" i="1"/>
  <c r="AK184" i="1"/>
  <c r="AF184" i="1"/>
  <c r="AC185" i="1"/>
  <c r="AU184" i="1"/>
  <c r="AN184" i="1"/>
  <c r="AJ184" i="1"/>
  <c r="AE184" i="1"/>
  <c r="AT184" i="1"/>
  <c r="AM184" i="1"/>
  <c r="AI184" i="1"/>
  <c r="AD184" i="1"/>
  <c r="AQ184" i="1"/>
  <c r="AL184" i="1"/>
  <c r="AH184" i="1"/>
  <c r="R183" i="1"/>
  <c r="N183" i="1"/>
  <c r="J183" i="1"/>
  <c r="G184" i="1"/>
  <c r="Q183" i="1"/>
  <c r="M183" i="1"/>
  <c r="I183" i="1"/>
  <c r="V183" i="1"/>
  <c r="P183" i="1"/>
  <c r="L183" i="1"/>
  <c r="H183" i="1"/>
  <c r="O183" i="1"/>
  <c r="K183" i="1"/>
  <c r="S183" i="1"/>
  <c r="B71" i="2" l="1"/>
  <c r="A70" i="2"/>
  <c r="V184" i="1"/>
  <c r="P184" i="1"/>
  <c r="L184" i="1"/>
  <c r="H184" i="1"/>
  <c r="S184" i="1"/>
  <c r="O184" i="1"/>
  <c r="K184" i="1"/>
  <c r="R184" i="1"/>
  <c r="N184" i="1"/>
  <c r="J184" i="1"/>
  <c r="Q184" i="1"/>
  <c r="M184" i="1"/>
  <c r="I184" i="1"/>
  <c r="G185" i="1"/>
  <c r="AT185" i="1"/>
  <c r="AM185" i="1"/>
  <c r="AI185" i="1"/>
  <c r="AD185" i="1"/>
  <c r="AQ185" i="1"/>
  <c r="AL185" i="1"/>
  <c r="AH185" i="1"/>
  <c r="AV185" i="1"/>
  <c r="AP185" i="1"/>
  <c r="AK185" i="1"/>
  <c r="AF185" i="1"/>
  <c r="AC186" i="1"/>
  <c r="AU185" i="1"/>
  <c r="AN185" i="1"/>
  <c r="AJ185" i="1"/>
  <c r="AE185" i="1"/>
  <c r="B72" i="2" l="1"/>
  <c r="A71" i="2"/>
  <c r="AV186" i="1"/>
  <c r="AP186" i="1"/>
  <c r="AK186" i="1"/>
  <c r="AF186" i="1"/>
  <c r="AC187" i="1"/>
  <c r="AU186" i="1"/>
  <c r="AN186" i="1"/>
  <c r="AJ186" i="1"/>
  <c r="AE186" i="1"/>
  <c r="AT186" i="1"/>
  <c r="AM186" i="1"/>
  <c r="AI186" i="1"/>
  <c r="AD186" i="1"/>
  <c r="AQ186" i="1"/>
  <c r="AL186" i="1"/>
  <c r="AH186" i="1"/>
  <c r="R185" i="1"/>
  <c r="N185" i="1"/>
  <c r="J185" i="1"/>
  <c r="G186" i="1"/>
  <c r="Q185" i="1"/>
  <c r="M185" i="1"/>
  <c r="I185" i="1"/>
  <c r="V185" i="1"/>
  <c r="P185" i="1"/>
  <c r="L185" i="1"/>
  <c r="H185" i="1"/>
  <c r="S185" i="1"/>
  <c r="O185" i="1"/>
  <c r="K185" i="1"/>
  <c r="B73" i="2" l="1"/>
  <c r="A72" i="2"/>
  <c r="V186" i="1"/>
  <c r="P186" i="1"/>
  <c r="L186" i="1"/>
  <c r="H186" i="1"/>
  <c r="S186" i="1"/>
  <c r="O186" i="1"/>
  <c r="K186" i="1"/>
  <c r="R186" i="1"/>
  <c r="N186" i="1"/>
  <c r="J186" i="1"/>
  <c r="G187" i="1"/>
  <c r="Q186" i="1"/>
  <c r="M186" i="1"/>
  <c r="I186" i="1"/>
  <c r="AT187" i="1"/>
  <c r="AM187" i="1"/>
  <c r="AI187" i="1"/>
  <c r="AD187" i="1"/>
  <c r="AQ187" i="1"/>
  <c r="AL187" i="1"/>
  <c r="AH187" i="1"/>
  <c r="AV187" i="1"/>
  <c r="AP187" i="1"/>
  <c r="AK187" i="1"/>
  <c r="AF187" i="1"/>
  <c r="AE187" i="1"/>
  <c r="AC188" i="1"/>
  <c r="AU187" i="1"/>
  <c r="AN187" i="1"/>
  <c r="AJ187" i="1"/>
  <c r="B74" i="2" l="1"/>
  <c r="A73" i="2"/>
  <c r="AV188" i="1"/>
  <c r="AP188" i="1"/>
  <c r="AK188" i="1"/>
  <c r="AF188" i="1"/>
  <c r="AC189" i="1"/>
  <c r="AU188" i="1"/>
  <c r="AN188" i="1"/>
  <c r="AJ188" i="1"/>
  <c r="AE188" i="1"/>
  <c r="AT188" i="1"/>
  <c r="AM188" i="1"/>
  <c r="AI188" i="1"/>
  <c r="AD188" i="1"/>
  <c r="AH188" i="1"/>
  <c r="AQ188" i="1"/>
  <c r="AL188" i="1"/>
  <c r="R187" i="1"/>
  <c r="N187" i="1"/>
  <c r="J187" i="1"/>
  <c r="G188" i="1"/>
  <c r="Q187" i="1"/>
  <c r="M187" i="1"/>
  <c r="I187" i="1"/>
  <c r="V187" i="1"/>
  <c r="P187" i="1"/>
  <c r="L187" i="1"/>
  <c r="H187" i="1"/>
  <c r="S187" i="1"/>
  <c r="O187" i="1"/>
  <c r="K187" i="1"/>
  <c r="B75" i="2" l="1"/>
  <c r="A74" i="2"/>
  <c r="V188" i="1"/>
  <c r="P188" i="1"/>
  <c r="L188" i="1"/>
  <c r="H188" i="1"/>
  <c r="S188" i="1"/>
  <c r="O188" i="1"/>
  <c r="K188" i="1"/>
  <c r="R188" i="1"/>
  <c r="N188" i="1"/>
  <c r="J188" i="1"/>
  <c r="I188" i="1"/>
  <c r="G189" i="1"/>
  <c r="Q188" i="1"/>
  <c r="M188" i="1"/>
  <c r="AT189" i="1"/>
  <c r="AM189" i="1"/>
  <c r="AI189" i="1"/>
  <c r="AD189" i="1"/>
  <c r="AQ189" i="1"/>
  <c r="AL189" i="1"/>
  <c r="AH189" i="1"/>
  <c r="AV189" i="1"/>
  <c r="AP189" i="1"/>
  <c r="AK189" i="1"/>
  <c r="AF189" i="1"/>
  <c r="AJ189" i="1"/>
  <c r="AE189" i="1"/>
  <c r="AC190" i="1"/>
  <c r="AU189" i="1"/>
  <c r="AN189" i="1"/>
  <c r="B76" i="2" l="1"/>
  <c r="A75" i="2"/>
  <c r="AV190" i="1"/>
  <c r="AP190" i="1"/>
  <c r="AK190" i="1"/>
  <c r="AF190" i="1"/>
  <c r="AC191" i="1"/>
  <c r="AU190" i="1"/>
  <c r="AN190" i="1"/>
  <c r="AJ190" i="1"/>
  <c r="AE190" i="1"/>
  <c r="AT190" i="1"/>
  <c r="AM190" i="1"/>
  <c r="AI190" i="1"/>
  <c r="AD190" i="1"/>
  <c r="AL190" i="1"/>
  <c r="AH190" i="1"/>
  <c r="AQ190" i="1"/>
  <c r="R189" i="1"/>
  <c r="N189" i="1"/>
  <c r="J189" i="1"/>
  <c r="G190" i="1"/>
  <c r="Q189" i="1"/>
  <c r="M189" i="1"/>
  <c r="I189" i="1"/>
  <c r="V189" i="1"/>
  <c r="P189" i="1"/>
  <c r="L189" i="1"/>
  <c r="H189" i="1"/>
  <c r="K189" i="1"/>
  <c r="S189" i="1"/>
  <c r="O189" i="1"/>
  <c r="B77" i="2" l="1"/>
  <c r="A76" i="2"/>
  <c r="V190" i="1"/>
  <c r="P190" i="1"/>
  <c r="L190" i="1"/>
  <c r="H190" i="1"/>
  <c r="S190" i="1"/>
  <c r="O190" i="1"/>
  <c r="K190" i="1"/>
  <c r="R190" i="1"/>
  <c r="N190" i="1"/>
  <c r="J190" i="1"/>
  <c r="M190" i="1"/>
  <c r="I190" i="1"/>
  <c r="G191" i="1"/>
  <c r="Q190" i="1"/>
  <c r="AT191" i="1"/>
  <c r="AM191" i="1"/>
  <c r="AI191" i="1"/>
  <c r="AD191" i="1"/>
  <c r="AQ191" i="1"/>
  <c r="AL191" i="1"/>
  <c r="AH191" i="1"/>
  <c r="AV191" i="1"/>
  <c r="AP191" i="1"/>
  <c r="AK191" i="1"/>
  <c r="AF191" i="1"/>
  <c r="AN191" i="1"/>
  <c r="AJ191" i="1"/>
  <c r="AE191" i="1"/>
  <c r="AC192" i="1"/>
  <c r="AU191" i="1"/>
  <c r="B78" i="2" l="1"/>
  <c r="A77" i="2"/>
  <c r="AV192" i="1"/>
  <c r="AP192" i="1"/>
  <c r="AK192" i="1"/>
  <c r="AF192" i="1"/>
  <c r="AC193" i="1"/>
  <c r="AU192" i="1"/>
  <c r="AN192" i="1"/>
  <c r="AJ192" i="1"/>
  <c r="AE192" i="1"/>
  <c r="AT192" i="1"/>
  <c r="AM192" i="1"/>
  <c r="AI192" i="1"/>
  <c r="AD192" i="1"/>
  <c r="AQ192" i="1"/>
  <c r="AL192" i="1"/>
  <c r="AH192" i="1"/>
  <c r="R191" i="1"/>
  <c r="N191" i="1"/>
  <c r="J191" i="1"/>
  <c r="G192" i="1"/>
  <c r="Q191" i="1"/>
  <c r="M191" i="1"/>
  <c r="I191" i="1"/>
  <c r="V191" i="1"/>
  <c r="P191" i="1"/>
  <c r="L191" i="1"/>
  <c r="H191" i="1"/>
  <c r="O191" i="1"/>
  <c r="K191" i="1"/>
  <c r="S191" i="1"/>
  <c r="B79" i="2" l="1"/>
  <c r="A78" i="2"/>
  <c r="V192" i="1"/>
  <c r="P192" i="1"/>
  <c r="L192" i="1"/>
  <c r="H192" i="1"/>
  <c r="S192" i="1"/>
  <c r="O192" i="1"/>
  <c r="K192" i="1"/>
  <c r="R192" i="1"/>
  <c r="N192" i="1"/>
  <c r="J192" i="1"/>
  <c r="Q192" i="1"/>
  <c r="M192" i="1"/>
  <c r="I192" i="1"/>
  <c r="G193" i="1"/>
  <c r="AT193" i="1"/>
  <c r="AM193" i="1"/>
  <c r="AI193" i="1"/>
  <c r="AD193" i="1"/>
  <c r="AQ193" i="1"/>
  <c r="AL193" i="1"/>
  <c r="AH193" i="1"/>
  <c r="AV193" i="1"/>
  <c r="AP193" i="1"/>
  <c r="AK193" i="1"/>
  <c r="AF193" i="1"/>
  <c r="AC194" i="1"/>
  <c r="AU193" i="1"/>
  <c r="AN193" i="1"/>
  <c r="AJ193" i="1"/>
  <c r="AE193" i="1"/>
  <c r="B80" i="2" l="1"/>
  <c r="A79" i="2"/>
  <c r="AC195" i="1"/>
  <c r="AV194" i="1"/>
  <c r="AP194" i="1"/>
  <c r="AK194" i="1"/>
  <c r="AF194" i="1"/>
  <c r="AU194" i="1"/>
  <c r="AN194" i="1"/>
  <c r="AJ194" i="1"/>
  <c r="AE194" i="1"/>
  <c r="AT194" i="1"/>
  <c r="AM194" i="1"/>
  <c r="AI194" i="1"/>
  <c r="AD194" i="1"/>
  <c r="AQ194" i="1"/>
  <c r="AL194" i="1"/>
  <c r="AH194" i="1"/>
  <c r="R193" i="1"/>
  <c r="N193" i="1"/>
  <c r="J193" i="1"/>
  <c r="G194" i="1"/>
  <c r="Q193" i="1"/>
  <c r="M193" i="1"/>
  <c r="I193" i="1"/>
  <c r="V193" i="1"/>
  <c r="P193" i="1"/>
  <c r="L193" i="1"/>
  <c r="H193" i="1"/>
  <c r="S193" i="1"/>
  <c r="O193" i="1"/>
  <c r="K193" i="1"/>
  <c r="B81" i="2" l="1"/>
  <c r="A80" i="2"/>
  <c r="V194" i="1"/>
  <c r="P194" i="1"/>
  <c r="L194" i="1"/>
  <c r="H194" i="1"/>
  <c r="S194" i="1"/>
  <c r="O194" i="1"/>
  <c r="K194" i="1"/>
  <c r="R194" i="1"/>
  <c r="N194" i="1"/>
  <c r="J194" i="1"/>
  <c r="G195" i="1"/>
  <c r="Q194" i="1"/>
  <c r="M194" i="1"/>
  <c r="I194" i="1"/>
  <c r="AQ195" i="1"/>
  <c r="AL195" i="1"/>
  <c r="AH195" i="1"/>
  <c r="AV195" i="1"/>
  <c r="AN195" i="1"/>
  <c r="AI195" i="1"/>
  <c r="AC196" i="1"/>
  <c r="AU195" i="1"/>
  <c r="AM195" i="1"/>
  <c r="AF195" i="1"/>
  <c r="AT195" i="1"/>
  <c r="AK195" i="1"/>
  <c r="AE195" i="1"/>
  <c r="AJ195" i="1"/>
  <c r="AD195" i="1"/>
  <c r="AP195" i="1"/>
  <c r="B82" i="2" l="1"/>
  <c r="A81" i="2"/>
  <c r="G196" i="1"/>
  <c r="Q195" i="1"/>
  <c r="M195" i="1"/>
  <c r="V195" i="1"/>
  <c r="O195" i="1"/>
  <c r="J195" i="1"/>
  <c r="S195" i="1"/>
  <c r="N195" i="1"/>
  <c r="I195" i="1"/>
  <c r="R195" i="1"/>
  <c r="L195" i="1"/>
  <c r="H195" i="1"/>
  <c r="P195" i="1"/>
  <c r="K195" i="1"/>
  <c r="AV196" i="1"/>
  <c r="AP196" i="1"/>
  <c r="AC197" i="1"/>
  <c r="AU196" i="1"/>
  <c r="AN196" i="1"/>
  <c r="AJ196" i="1"/>
  <c r="AE196" i="1"/>
  <c r="AT196" i="1"/>
  <c r="AK196" i="1"/>
  <c r="AD196" i="1"/>
  <c r="AQ196" i="1"/>
  <c r="AI196" i="1"/>
  <c r="AM196" i="1"/>
  <c r="AH196" i="1"/>
  <c r="AL196" i="1"/>
  <c r="AF196" i="1"/>
  <c r="B83" i="2" l="1"/>
  <c r="A82" i="2"/>
  <c r="AT197" i="1"/>
  <c r="AM197" i="1"/>
  <c r="AI197" i="1"/>
  <c r="AD197" i="1"/>
  <c r="AQ197" i="1"/>
  <c r="AL197" i="1"/>
  <c r="AH197" i="1"/>
  <c r="AV197" i="1"/>
  <c r="AK197" i="1"/>
  <c r="AC198" i="1"/>
  <c r="AU197" i="1"/>
  <c r="AJ197" i="1"/>
  <c r="AP197" i="1"/>
  <c r="AF197" i="1"/>
  <c r="AN197" i="1"/>
  <c r="AE197" i="1"/>
  <c r="S196" i="1"/>
  <c r="O196" i="1"/>
  <c r="K196" i="1"/>
  <c r="Q196" i="1"/>
  <c r="L196" i="1"/>
  <c r="P196" i="1"/>
  <c r="J196" i="1"/>
  <c r="V196" i="1"/>
  <c r="N196" i="1"/>
  <c r="I196" i="1"/>
  <c r="R196" i="1"/>
  <c r="G197" i="1"/>
  <c r="M196" i="1"/>
  <c r="H196" i="1"/>
  <c r="B84" i="2" l="1"/>
  <c r="A83" i="2"/>
  <c r="R197" i="1"/>
  <c r="N197" i="1"/>
  <c r="J197" i="1"/>
  <c r="G198" i="1"/>
  <c r="Q197" i="1"/>
  <c r="M197" i="1"/>
  <c r="I197" i="1"/>
  <c r="V197" i="1"/>
  <c r="L197" i="1"/>
  <c r="S197" i="1"/>
  <c r="K197" i="1"/>
  <c r="P197" i="1"/>
  <c r="H197" i="1"/>
  <c r="O197" i="1"/>
  <c r="AV198" i="1"/>
  <c r="AP198" i="1"/>
  <c r="AK198" i="1"/>
  <c r="AF198" i="1"/>
  <c r="AC199" i="1"/>
  <c r="AU198" i="1"/>
  <c r="AN198" i="1"/>
  <c r="AJ198" i="1"/>
  <c r="AE198" i="1"/>
  <c r="AM198" i="1"/>
  <c r="AD198" i="1"/>
  <c r="AL198" i="1"/>
  <c r="AT198" i="1"/>
  <c r="AI198" i="1"/>
  <c r="AQ198" i="1"/>
  <c r="AH198" i="1"/>
  <c r="B85" i="2" l="1"/>
  <c r="A84" i="2"/>
  <c r="V198" i="1"/>
  <c r="P198" i="1"/>
  <c r="L198" i="1"/>
  <c r="H198" i="1"/>
  <c r="S198" i="1"/>
  <c r="O198" i="1"/>
  <c r="K198" i="1"/>
  <c r="N198" i="1"/>
  <c r="G199" i="1"/>
  <c r="M198" i="1"/>
  <c r="R198" i="1"/>
  <c r="J198" i="1"/>
  <c r="Q198" i="1"/>
  <c r="I198" i="1"/>
  <c r="AT199" i="1"/>
  <c r="AM199" i="1"/>
  <c r="AI199" i="1"/>
  <c r="AD199" i="1"/>
  <c r="AQ199" i="1"/>
  <c r="AL199" i="1"/>
  <c r="AH199" i="1"/>
  <c r="AP199" i="1"/>
  <c r="AF199" i="1"/>
  <c r="AN199" i="1"/>
  <c r="AE199" i="1"/>
  <c r="AV199" i="1"/>
  <c r="AK199" i="1"/>
  <c r="AC200" i="1"/>
  <c r="AU199" i="1"/>
  <c r="AJ199" i="1"/>
  <c r="B86" i="2" l="1"/>
  <c r="A85" i="2"/>
  <c r="AV200" i="1"/>
  <c r="AP200" i="1"/>
  <c r="AK200" i="1"/>
  <c r="AF200" i="1"/>
  <c r="AC201" i="1"/>
  <c r="AU200" i="1"/>
  <c r="AN200" i="1"/>
  <c r="AJ200" i="1"/>
  <c r="AE200" i="1"/>
  <c r="AT200" i="1"/>
  <c r="AI200" i="1"/>
  <c r="AQ200" i="1"/>
  <c r="AH200" i="1"/>
  <c r="AM200" i="1"/>
  <c r="AD200" i="1"/>
  <c r="AL200" i="1"/>
  <c r="R199" i="1"/>
  <c r="N199" i="1"/>
  <c r="J199" i="1"/>
  <c r="G200" i="1"/>
  <c r="Q199" i="1"/>
  <c r="M199" i="1"/>
  <c r="I199" i="1"/>
  <c r="P199" i="1"/>
  <c r="H199" i="1"/>
  <c r="O199" i="1"/>
  <c r="V199" i="1"/>
  <c r="L199" i="1"/>
  <c r="S199" i="1"/>
  <c r="K199" i="1"/>
  <c r="B87" i="2" l="1"/>
  <c r="A86" i="2"/>
  <c r="V200" i="1"/>
  <c r="P200" i="1"/>
  <c r="L200" i="1"/>
  <c r="H200" i="1"/>
  <c r="S200" i="1"/>
  <c r="O200" i="1"/>
  <c r="K200" i="1"/>
  <c r="R200" i="1"/>
  <c r="J200" i="1"/>
  <c r="Q200" i="1"/>
  <c r="I200" i="1"/>
  <c r="N200" i="1"/>
  <c r="M200" i="1"/>
  <c r="G201" i="1"/>
  <c r="AT201" i="1"/>
  <c r="AM201" i="1"/>
  <c r="AI201" i="1"/>
  <c r="AD201" i="1"/>
  <c r="AQ201" i="1"/>
  <c r="AL201" i="1"/>
  <c r="AH201" i="1"/>
  <c r="AV201" i="1"/>
  <c r="AK201" i="1"/>
  <c r="AC202" i="1"/>
  <c r="AU201" i="1"/>
  <c r="AJ201" i="1"/>
  <c r="AP201" i="1"/>
  <c r="AF201" i="1"/>
  <c r="AE201" i="1"/>
  <c r="AN201" i="1"/>
  <c r="B88" i="2" l="1"/>
  <c r="A87" i="2"/>
  <c r="AV202" i="1"/>
  <c r="AP202" i="1"/>
  <c r="AK202" i="1"/>
  <c r="AF202" i="1"/>
  <c r="AC203" i="1"/>
  <c r="AU202" i="1"/>
  <c r="AN202" i="1"/>
  <c r="AJ202" i="1"/>
  <c r="AE202" i="1"/>
  <c r="AM202" i="1"/>
  <c r="AD202" i="1"/>
  <c r="AL202" i="1"/>
  <c r="AT202" i="1"/>
  <c r="AI202" i="1"/>
  <c r="AH202" i="1"/>
  <c r="AQ202" i="1"/>
  <c r="R201" i="1"/>
  <c r="N201" i="1"/>
  <c r="J201" i="1"/>
  <c r="G202" i="1"/>
  <c r="Q201" i="1"/>
  <c r="M201" i="1"/>
  <c r="I201" i="1"/>
  <c r="V201" i="1"/>
  <c r="L201" i="1"/>
  <c r="S201" i="1"/>
  <c r="K201" i="1"/>
  <c r="P201" i="1"/>
  <c r="H201" i="1"/>
  <c r="O201" i="1"/>
  <c r="B89" i="2" l="1"/>
  <c r="A88" i="2"/>
  <c r="V202" i="1"/>
  <c r="P202" i="1"/>
  <c r="L202" i="1"/>
  <c r="H202" i="1"/>
  <c r="S202" i="1"/>
  <c r="O202" i="1"/>
  <c r="K202" i="1"/>
  <c r="N202" i="1"/>
  <c r="G203" i="1"/>
  <c r="M202" i="1"/>
  <c r="R202" i="1"/>
  <c r="J202" i="1"/>
  <c r="Q202" i="1"/>
  <c r="I202" i="1"/>
  <c r="AT203" i="1"/>
  <c r="AM203" i="1"/>
  <c r="AI203" i="1"/>
  <c r="AD203" i="1"/>
  <c r="AQ203" i="1"/>
  <c r="AL203" i="1"/>
  <c r="AH203" i="1"/>
  <c r="AP203" i="1"/>
  <c r="AF203" i="1"/>
  <c r="AN203" i="1"/>
  <c r="AE203" i="1"/>
  <c r="AV203" i="1"/>
  <c r="AK203" i="1"/>
  <c r="AJ203" i="1"/>
  <c r="AC204" i="1"/>
  <c r="AU203" i="1"/>
  <c r="B90" i="2" l="1"/>
  <c r="A89" i="2"/>
  <c r="AV204" i="1"/>
  <c r="AP204" i="1"/>
  <c r="AK204" i="1"/>
  <c r="AF204" i="1"/>
  <c r="AC205" i="1"/>
  <c r="AU204" i="1"/>
  <c r="AN204" i="1"/>
  <c r="AJ204" i="1"/>
  <c r="AE204" i="1"/>
  <c r="AT204" i="1"/>
  <c r="AI204" i="1"/>
  <c r="AQ204" i="1"/>
  <c r="AH204" i="1"/>
  <c r="AM204" i="1"/>
  <c r="AD204" i="1"/>
  <c r="AL204" i="1"/>
  <c r="R203" i="1"/>
  <c r="N203" i="1"/>
  <c r="J203" i="1"/>
  <c r="G204" i="1"/>
  <c r="Q203" i="1"/>
  <c r="M203" i="1"/>
  <c r="I203" i="1"/>
  <c r="P203" i="1"/>
  <c r="H203" i="1"/>
  <c r="O203" i="1"/>
  <c r="V203" i="1"/>
  <c r="L203" i="1"/>
  <c r="S203" i="1"/>
  <c r="K203" i="1"/>
  <c r="B91" i="2" l="1"/>
  <c r="A90" i="2"/>
  <c r="V204" i="1"/>
  <c r="P204" i="1"/>
  <c r="L204" i="1"/>
  <c r="H204" i="1"/>
  <c r="S204" i="1"/>
  <c r="O204" i="1"/>
  <c r="K204" i="1"/>
  <c r="R204" i="1"/>
  <c r="J204" i="1"/>
  <c r="Q204" i="1"/>
  <c r="I204" i="1"/>
  <c r="N204" i="1"/>
  <c r="M204" i="1"/>
  <c r="G205" i="1"/>
  <c r="AT205" i="1"/>
  <c r="AM205" i="1"/>
  <c r="AI205" i="1"/>
  <c r="AD205" i="1"/>
  <c r="AQ205" i="1"/>
  <c r="AL205" i="1"/>
  <c r="AH205" i="1"/>
  <c r="AV205" i="1"/>
  <c r="AK205" i="1"/>
  <c r="AC206" i="1"/>
  <c r="AU205" i="1"/>
  <c r="AJ205" i="1"/>
  <c r="AP205" i="1"/>
  <c r="AF205" i="1"/>
  <c r="AN205" i="1"/>
  <c r="AE205" i="1"/>
  <c r="B92" i="2" l="1"/>
  <c r="A91" i="2"/>
  <c r="AV206" i="1"/>
  <c r="AP206" i="1"/>
  <c r="AK206" i="1"/>
  <c r="AF206" i="1"/>
  <c r="AC207" i="1"/>
  <c r="AU206" i="1"/>
  <c r="AN206" i="1"/>
  <c r="AJ206" i="1"/>
  <c r="AE206" i="1"/>
  <c r="AM206" i="1"/>
  <c r="AD206" i="1"/>
  <c r="AL206" i="1"/>
  <c r="AT206" i="1"/>
  <c r="AI206" i="1"/>
  <c r="AQ206" i="1"/>
  <c r="AH206" i="1"/>
  <c r="R205" i="1"/>
  <c r="N205" i="1"/>
  <c r="J205" i="1"/>
  <c r="G206" i="1"/>
  <c r="Q205" i="1"/>
  <c r="M205" i="1"/>
  <c r="I205" i="1"/>
  <c r="V205" i="1"/>
  <c r="L205" i="1"/>
  <c r="S205" i="1"/>
  <c r="K205" i="1"/>
  <c r="P205" i="1"/>
  <c r="H205" i="1"/>
  <c r="O205" i="1"/>
  <c r="B93" i="2" l="1"/>
  <c r="A92" i="2"/>
  <c r="V206" i="1"/>
  <c r="P206" i="1"/>
  <c r="L206" i="1"/>
  <c r="H206" i="1"/>
  <c r="S206" i="1"/>
  <c r="O206" i="1"/>
  <c r="K206" i="1"/>
  <c r="N206" i="1"/>
  <c r="G207" i="1"/>
  <c r="M206" i="1"/>
  <c r="R206" i="1"/>
  <c r="J206" i="1"/>
  <c r="Q206" i="1"/>
  <c r="I206" i="1"/>
  <c r="AC208" i="1"/>
  <c r="AU207" i="1"/>
  <c r="AT207" i="1"/>
  <c r="AM207" i="1"/>
  <c r="AI207" i="1"/>
  <c r="AD207" i="1"/>
  <c r="AQ207" i="1"/>
  <c r="AL207" i="1"/>
  <c r="AH207" i="1"/>
  <c r="AP207" i="1"/>
  <c r="AF207" i="1"/>
  <c r="AN207" i="1"/>
  <c r="AE207" i="1"/>
  <c r="AK207" i="1"/>
  <c r="AV207" i="1"/>
  <c r="AJ207" i="1"/>
  <c r="B94" i="2" l="1"/>
  <c r="A93" i="2"/>
  <c r="AQ208" i="1"/>
  <c r="AL208" i="1"/>
  <c r="AH208" i="1"/>
  <c r="AV208" i="1"/>
  <c r="AP208" i="1"/>
  <c r="AK208" i="1"/>
  <c r="AF208" i="1"/>
  <c r="AC209" i="1"/>
  <c r="AU208" i="1"/>
  <c r="AN208" i="1"/>
  <c r="AJ208" i="1"/>
  <c r="AE208" i="1"/>
  <c r="AT208" i="1"/>
  <c r="AM208" i="1"/>
  <c r="AI208" i="1"/>
  <c r="AD208" i="1"/>
  <c r="R207" i="1"/>
  <c r="N207" i="1"/>
  <c r="J207" i="1"/>
  <c r="G208" i="1"/>
  <c r="Q207" i="1"/>
  <c r="M207" i="1"/>
  <c r="I207" i="1"/>
  <c r="P207" i="1"/>
  <c r="H207" i="1"/>
  <c r="O207" i="1"/>
  <c r="V207" i="1"/>
  <c r="L207" i="1"/>
  <c r="S207" i="1"/>
  <c r="K207" i="1"/>
  <c r="B95" i="2" l="1"/>
  <c r="A94" i="2"/>
  <c r="G209" i="1"/>
  <c r="Q208" i="1"/>
  <c r="M208" i="1"/>
  <c r="I208" i="1"/>
  <c r="V208" i="1"/>
  <c r="P208" i="1"/>
  <c r="L208" i="1"/>
  <c r="H208" i="1"/>
  <c r="S208" i="1"/>
  <c r="O208" i="1"/>
  <c r="K208" i="1"/>
  <c r="R208" i="1"/>
  <c r="N208" i="1"/>
  <c r="J208" i="1"/>
  <c r="AC210" i="1"/>
  <c r="AU209" i="1"/>
  <c r="AN209" i="1"/>
  <c r="AJ209" i="1"/>
  <c r="AE209" i="1"/>
  <c r="AT209" i="1"/>
  <c r="AM209" i="1"/>
  <c r="AI209" i="1"/>
  <c r="AD209" i="1"/>
  <c r="AQ209" i="1"/>
  <c r="AL209" i="1"/>
  <c r="AH209" i="1"/>
  <c r="AV209" i="1"/>
  <c r="AP209" i="1"/>
  <c r="AK209" i="1"/>
  <c r="AF209" i="1"/>
  <c r="B96" i="2" l="1"/>
  <c r="A95" i="2"/>
  <c r="AT210" i="1"/>
  <c r="AQ210" i="1"/>
  <c r="AC211" i="1"/>
  <c r="AU210" i="1"/>
  <c r="AL210" i="1"/>
  <c r="AH210" i="1"/>
  <c r="AP210" i="1"/>
  <c r="AK210" i="1"/>
  <c r="AF210" i="1"/>
  <c r="AN210" i="1"/>
  <c r="AJ210" i="1"/>
  <c r="AE210" i="1"/>
  <c r="AD210" i="1"/>
  <c r="AV210" i="1"/>
  <c r="AM210" i="1"/>
  <c r="AI210" i="1"/>
  <c r="S209" i="1"/>
  <c r="O209" i="1"/>
  <c r="K209" i="1"/>
  <c r="R209" i="1"/>
  <c r="N209" i="1"/>
  <c r="J209" i="1"/>
  <c r="G210" i="1"/>
  <c r="Q209" i="1"/>
  <c r="M209" i="1"/>
  <c r="I209" i="1"/>
  <c r="V209" i="1"/>
  <c r="P209" i="1"/>
  <c r="L209" i="1"/>
  <c r="H209" i="1"/>
  <c r="B97" i="2" l="1"/>
  <c r="A96" i="2"/>
  <c r="G211" i="1"/>
  <c r="Q210" i="1"/>
  <c r="M210" i="1"/>
  <c r="I210" i="1"/>
  <c r="V210" i="1"/>
  <c r="P210" i="1"/>
  <c r="L210" i="1"/>
  <c r="H210" i="1"/>
  <c r="S210" i="1"/>
  <c r="O210" i="1"/>
  <c r="K210" i="1"/>
  <c r="R210" i="1"/>
  <c r="N210" i="1"/>
  <c r="J210" i="1"/>
  <c r="AV211" i="1"/>
  <c r="AP211" i="1"/>
  <c r="AK211" i="1"/>
  <c r="AF211" i="1"/>
  <c r="AC212" i="1"/>
  <c r="AU211" i="1"/>
  <c r="AN211" i="1"/>
  <c r="AJ211" i="1"/>
  <c r="AE211" i="1"/>
  <c r="AL211" i="1"/>
  <c r="AT211" i="1"/>
  <c r="AI211" i="1"/>
  <c r="AQ211" i="1"/>
  <c r="AH211" i="1"/>
  <c r="AM211" i="1"/>
  <c r="AD211" i="1"/>
  <c r="B98" i="2" l="1"/>
  <c r="A97" i="2"/>
  <c r="AT212" i="1"/>
  <c r="AM212" i="1"/>
  <c r="AI212" i="1"/>
  <c r="AD212" i="1"/>
  <c r="AQ212" i="1"/>
  <c r="AL212" i="1"/>
  <c r="AH212" i="1"/>
  <c r="AN212" i="1"/>
  <c r="AE212" i="1"/>
  <c r="AV212" i="1"/>
  <c r="AK212" i="1"/>
  <c r="AC213" i="1"/>
  <c r="AU212" i="1"/>
  <c r="AJ212" i="1"/>
  <c r="AP212" i="1"/>
  <c r="AF212" i="1"/>
  <c r="V211" i="1"/>
  <c r="P211" i="1"/>
  <c r="L211" i="1"/>
  <c r="H211" i="1"/>
  <c r="S211" i="1"/>
  <c r="O211" i="1"/>
  <c r="K211" i="1"/>
  <c r="G212" i="1"/>
  <c r="M211" i="1"/>
  <c r="R211" i="1"/>
  <c r="J211" i="1"/>
  <c r="Q211" i="1"/>
  <c r="I211" i="1"/>
  <c r="N211" i="1"/>
  <c r="B99" i="2" l="1"/>
  <c r="A98" i="2"/>
  <c r="R212" i="1"/>
  <c r="N212" i="1"/>
  <c r="J212" i="1"/>
  <c r="G213" i="1"/>
  <c r="Q212" i="1"/>
  <c r="M212" i="1"/>
  <c r="I212" i="1"/>
  <c r="O212" i="1"/>
  <c r="V212" i="1"/>
  <c r="L212" i="1"/>
  <c r="S212" i="1"/>
  <c r="K212" i="1"/>
  <c r="P212" i="1"/>
  <c r="H212" i="1"/>
  <c r="AV213" i="1"/>
  <c r="AP213" i="1"/>
  <c r="AK213" i="1"/>
  <c r="AF213" i="1"/>
  <c r="AC214" i="1"/>
  <c r="AU213" i="1"/>
  <c r="AN213" i="1"/>
  <c r="AJ213" i="1"/>
  <c r="AE213" i="1"/>
  <c r="AQ213" i="1"/>
  <c r="AH213" i="1"/>
  <c r="AM213" i="1"/>
  <c r="AD213" i="1"/>
  <c r="AL213" i="1"/>
  <c r="AT213" i="1"/>
  <c r="AI213" i="1"/>
  <c r="B100" i="2" l="1"/>
  <c r="A99" i="2"/>
  <c r="V213" i="1"/>
  <c r="P213" i="1"/>
  <c r="L213" i="1"/>
  <c r="H213" i="1"/>
  <c r="S213" i="1"/>
  <c r="O213" i="1"/>
  <c r="K213" i="1"/>
  <c r="Q213" i="1"/>
  <c r="I213" i="1"/>
  <c r="N213" i="1"/>
  <c r="G214" i="1"/>
  <c r="M213" i="1"/>
  <c r="R213" i="1"/>
  <c r="J213" i="1"/>
  <c r="AT214" i="1"/>
  <c r="AM214" i="1"/>
  <c r="AI214" i="1"/>
  <c r="AD214" i="1"/>
  <c r="AQ214" i="1"/>
  <c r="AL214" i="1"/>
  <c r="AH214" i="1"/>
  <c r="AC215" i="1"/>
  <c r="AU214" i="1"/>
  <c r="AJ214" i="1"/>
  <c r="AP214" i="1"/>
  <c r="AF214" i="1"/>
  <c r="AN214" i="1"/>
  <c r="AE214" i="1"/>
  <c r="AV214" i="1"/>
  <c r="AK214" i="1"/>
  <c r="B101" i="2" l="1"/>
  <c r="A100" i="2"/>
  <c r="R214" i="1"/>
  <c r="N214" i="1"/>
  <c r="J214" i="1"/>
  <c r="G215" i="1"/>
  <c r="Q214" i="1"/>
  <c r="M214" i="1"/>
  <c r="I214" i="1"/>
  <c r="S214" i="1"/>
  <c r="K214" i="1"/>
  <c r="P214" i="1"/>
  <c r="H214" i="1"/>
  <c r="O214" i="1"/>
  <c r="V214" i="1"/>
  <c r="L214" i="1"/>
  <c r="AV215" i="1"/>
  <c r="AP215" i="1"/>
  <c r="AK215" i="1"/>
  <c r="AF215" i="1"/>
  <c r="AC216" i="1"/>
  <c r="AU215" i="1"/>
  <c r="AN215" i="1"/>
  <c r="AJ215" i="1"/>
  <c r="AE215" i="1"/>
  <c r="AL215" i="1"/>
  <c r="AT215" i="1"/>
  <c r="AI215" i="1"/>
  <c r="AQ215" i="1"/>
  <c r="AH215" i="1"/>
  <c r="AD215" i="1"/>
  <c r="AM215" i="1"/>
  <c r="B102" i="2" l="1"/>
  <c r="A101" i="2"/>
  <c r="V215" i="1"/>
  <c r="P215" i="1"/>
  <c r="L215" i="1"/>
  <c r="H215" i="1"/>
  <c r="S215" i="1"/>
  <c r="O215" i="1"/>
  <c r="K215" i="1"/>
  <c r="G216" i="1"/>
  <c r="M215" i="1"/>
  <c r="R215" i="1"/>
  <c r="J215" i="1"/>
  <c r="Q215" i="1"/>
  <c r="I215" i="1"/>
  <c r="N215" i="1"/>
  <c r="AT216" i="1"/>
  <c r="AM216" i="1"/>
  <c r="AI216" i="1"/>
  <c r="AD216" i="1"/>
  <c r="AQ216" i="1"/>
  <c r="AL216" i="1"/>
  <c r="AH216" i="1"/>
  <c r="AN216" i="1"/>
  <c r="AE216" i="1"/>
  <c r="AV216" i="1"/>
  <c r="AK216" i="1"/>
  <c r="AC217" i="1"/>
  <c r="AU216" i="1"/>
  <c r="AJ216" i="1"/>
  <c r="AF216" i="1"/>
  <c r="AP216" i="1"/>
  <c r="B103" i="2" l="1"/>
  <c r="A102" i="2"/>
  <c r="R216" i="1"/>
  <c r="N216" i="1"/>
  <c r="J216" i="1"/>
  <c r="G217" i="1"/>
  <c r="Q216" i="1"/>
  <c r="M216" i="1"/>
  <c r="I216" i="1"/>
  <c r="O216" i="1"/>
  <c r="V216" i="1"/>
  <c r="L216" i="1"/>
  <c r="S216" i="1"/>
  <c r="K216" i="1"/>
  <c r="P216" i="1"/>
  <c r="H216" i="1"/>
  <c r="AV217" i="1"/>
  <c r="AP217" i="1"/>
  <c r="AK217" i="1"/>
  <c r="AF217" i="1"/>
  <c r="AC218" i="1"/>
  <c r="AU217" i="1"/>
  <c r="AN217" i="1"/>
  <c r="AJ217" i="1"/>
  <c r="AE217" i="1"/>
  <c r="AQ217" i="1"/>
  <c r="AH217" i="1"/>
  <c r="AM217" i="1"/>
  <c r="AD217" i="1"/>
  <c r="AL217" i="1"/>
  <c r="AI217" i="1"/>
  <c r="AT217" i="1"/>
  <c r="B104" i="2" l="1"/>
  <c r="A103" i="2"/>
  <c r="V217" i="1"/>
  <c r="P217" i="1"/>
  <c r="L217" i="1"/>
  <c r="H217" i="1"/>
  <c r="S217" i="1"/>
  <c r="O217" i="1"/>
  <c r="K217" i="1"/>
  <c r="Q217" i="1"/>
  <c r="I217" i="1"/>
  <c r="N217" i="1"/>
  <c r="G218" i="1"/>
  <c r="M217" i="1"/>
  <c r="R217" i="1"/>
  <c r="J217" i="1"/>
  <c r="AT218" i="1"/>
  <c r="AM218" i="1"/>
  <c r="AI218" i="1"/>
  <c r="AD218" i="1"/>
  <c r="AQ218" i="1"/>
  <c r="AL218" i="1"/>
  <c r="AH218" i="1"/>
  <c r="AC219" i="1"/>
  <c r="AU218" i="1"/>
  <c r="AJ218" i="1"/>
  <c r="AP218" i="1"/>
  <c r="AF218" i="1"/>
  <c r="AN218" i="1"/>
  <c r="AE218" i="1"/>
  <c r="AK218" i="1"/>
  <c r="AV218" i="1"/>
  <c r="B105" i="2" l="1"/>
  <c r="A104" i="2"/>
  <c r="R218" i="1"/>
  <c r="N218" i="1"/>
  <c r="J218" i="1"/>
  <c r="G219" i="1"/>
  <c r="Q218" i="1"/>
  <c r="M218" i="1"/>
  <c r="I218" i="1"/>
  <c r="S218" i="1"/>
  <c r="K218" i="1"/>
  <c r="P218" i="1"/>
  <c r="H218" i="1"/>
  <c r="O218" i="1"/>
  <c r="V218" i="1"/>
  <c r="L218" i="1"/>
  <c r="AV219" i="1"/>
  <c r="AP219" i="1"/>
  <c r="AK219" i="1"/>
  <c r="AF219" i="1"/>
  <c r="AC220" i="1"/>
  <c r="AU219" i="1"/>
  <c r="AN219" i="1"/>
  <c r="AJ219" i="1"/>
  <c r="AE219" i="1"/>
  <c r="AL219" i="1"/>
  <c r="AT219" i="1"/>
  <c r="AI219" i="1"/>
  <c r="AQ219" i="1"/>
  <c r="AH219" i="1"/>
  <c r="AM219" i="1"/>
  <c r="AD219" i="1"/>
  <c r="B106" i="2" l="1"/>
  <c r="A105" i="2"/>
  <c r="V219" i="1"/>
  <c r="P219" i="1"/>
  <c r="L219" i="1"/>
  <c r="H219" i="1"/>
  <c r="S219" i="1"/>
  <c r="O219" i="1"/>
  <c r="K219" i="1"/>
  <c r="G220" i="1"/>
  <c r="M219" i="1"/>
  <c r="R219" i="1"/>
  <c r="J219" i="1"/>
  <c r="Q219" i="1"/>
  <c r="I219" i="1"/>
  <c r="N219" i="1"/>
  <c r="AT220" i="1"/>
  <c r="AM220" i="1"/>
  <c r="AI220" i="1"/>
  <c r="AD220" i="1"/>
  <c r="AQ220" i="1"/>
  <c r="AL220" i="1"/>
  <c r="AH220" i="1"/>
  <c r="AN220" i="1"/>
  <c r="AE220" i="1"/>
  <c r="AV220" i="1"/>
  <c r="AK220" i="1"/>
  <c r="AC221" i="1"/>
  <c r="AU220" i="1"/>
  <c r="AJ220" i="1"/>
  <c r="AP220" i="1"/>
  <c r="AF220" i="1"/>
  <c r="B107" i="2" l="1"/>
  <c r="A106" i="2"/>
  <c r="R220" i="1"/>
  <c r="N220" i="1"/>
  <c r="J220" i="1"/>
  <c r="G221" i="1"/>
  <c r="Q220" i="1"/>
  <c r="M220" i="1"/>
  <c r="I220" i="1"/>
  <c r="O220" i="1"/>
  <c r="V220" i="1"/>
  <c r="L220" i="1"/>
  <c r="S220" i="1"/>
  <c r="K220" i="1"/>
  <c r="P220" i="1"/>
  <c r="H220" i="1"/>
  <c r="AV221" i="1"/>
  <c r="AP221" i="1"/>
  <c r="AK221" i="1"/>
  <c r="AF221" i="1"/>
  <c r="AC222" i="1"/>
  <c r="AU221" i="1"/>
  <c r="AN221" i="1"/>
  <c r="AJ221" i="1"/>
  <c r="AE221" i="1"/>
  <c r="AQ221" i="1"/>
  <c r="AH221" i="1"/>
  <c r="AM221" i="1"/>
  <c r="AD221" i="1"/>
  <c r="AL221" i="1"/>
  <c r="AT221" i="1"/>
  <c r="AI221" i="1"/>
  <c r="B108" i="2" l="1"/>
  <c r="A107" i="2"/>
  <c r="V221" i="1"/>
  <c r="P221" i="1"/>
  <c r="L221" i="1"/>
  <c r="H221" i="1"/>
  <c r="S221" i="1"/>
  <c r="O221" i="1"/>
  <c r="K221" i="1"/>
  <c r="Q221" i="1"/>
  <c r="I221" i="1"/>
  <c r="N221" i="1"/>
  <c r="G222" i="1"/>
  <c r="M221" i="1"/>
  <c r="R221" i="1"/>
  <c r="J221" i="1"/>
  <c r="AT222" i="1"/>
  <c r="AM222" i="1"/>
  <c r="AI222" i="1"/>
  <c r="AD222" i="1"/>
  <c r="AQ222" i="1"/>
  <c r="AL222" i="1"/>
  <c r="AH222" i="1"/>
  <c r="AC223" i="1"/>
  <c r="AU222" i="1"/>
  <c r="AJ222" i="1"/>
  <c r="AP222" i="1"/>
  <c r="AF222" i="1"/>
  <c r="AN222" i="1"/>
  <c r="AE222" i="1"/>
  <c r="AV222" i="1"/>
  <c r="AK222" i="1"/>
  <c r="B109" i="2" l="1"/>
  <c r="A108" i="2"/>
  <c r="R222" i="1"/>
  <c r="N222" i="1"/>
  <c r="J222" i="1"/>
  <c r="G223" i="1"/>
  <c r="Q222" i="1"/>
  <c r="M222" i="1"/>
  <c r="I222" i="1"/>
  <c r="S222" i="1"/>
  <c r="K222" i="1"/>
  <c r="P222" i="1"/>
  <c r="H222" i="1"/>
  <c r="O222" i="1"/>
  <c r="V222" i="1"/>
  <c r="L222" i="1"/>
  <c r="AV223" i="1"/>
  <c r="AP223" i="1"/>
  <c r="AK223" i="1"/>
  <c r="AF223" i="1"/>
  <c r="AC224" i="1"/>
  <c r="AU223" i="1"/>
  <c r="AN223" i="1"/>
  <c r="AJ223" i="1"/>
  <c r="AE223" i="1"/>
  <c r="AL223" i="1"/>
  <c r="AT223" i="1"/>
  <c r="AI223" i="1"/>
  <c r="AQ223" i="1"/>
  <c r="AH223" i="1"/>
  <c r="AM223" i="1"/>
  <c r="AD223" i="1"/>
  <c r="B110" i="2" l="1"/>
  <c r="A109" i="2"/>
  <c r="V223" i="1"/>
  <c r="P223" i="1"/>
  <c r="L223" i="1"/>
  <c r="H223" i="1"/>
  <c r="S223" i="1"/>
  <c r="O223" i="1"/>
  <c r="K223" i="1"/>
  <c r="G224" i="1"/>
  <c r="M223" i="1"/>
  <c r="R223" i="1"/>
  <c r="J223" i="1"/>
  <c r="Q223" i="1"/>
  <c r="I223" i="1"/>
  <c r="N223" i="1"/>
  <c r="AT224" i="1"/>
  <c r="AM224" i="1"/>
  <c r="AI224" i="1"/>
  <c r="AD224" i="1"/>
  <c r="AQ224" i="1"/>
  <c r="AL224" i="1"/>
  <c r="AH224" i="1"/>
  <c r="AN224" i="1"/>
  <c r="AE224" i="1"/>
  <c r="AV224" i="1"/>
  <c r="AK224" i="1"/>
  <c r="AC225" i="1"/>
  <c r="AU224" i="1"/>
  <c r="AJ224" i="1"/>
  <c r="AP224" i="1"/>
  <c r="AF224" i="1"/>
  <c r="B111" i="2" l="1"/>
  <c r="A110" i="2"/>
  <c r="R224" i="1"/>
  <c r="N224" i="1"/>
  <c r="J224" i="1"/>
  <c r="G225" i="1"/>
  <c r="Q224" i="1"/>
  <c r="M224" i="1"/>
  <c r="I224" i="1"/>
  <c r="O224" i="1"/>
  <c r="V224" i="1"/>
  <c r="L224" i="1"/>
  <c r="S224" i="1"/>
  <c r="K224" i="1"/>
  <c r="H224" i="1"/>
  <c r="P224" i="1"/>
  <c r="AV225" i="1"/>
  <c r="AP225" i="1"/>
  <c r="AK225" i="1"/>
  <c r="AF225" i="1"/>
  <c r="AC226" i="1"/>
  <c r="AU225" i="1"/>
  <c r="AN225" i="1"/>
  <c r="AJ225" i="1"/>
  <c r="AE225" i="1"/>
  <c r="AQ225" i="1"/>
  <c r="AH225" i="1"/>
  <c r="AM225" i="1"/>
  <c r="AD225" i="1"/>
  <c r="AL225" i="1"/>
  <c r="AT225" i="1"/>
  <c r="AI225" i="1"/>
  <c r="B112" i="2" l="1"/>
  <c r="A111" i="2"/>
  <c r="V225" i="1"/>
  <c r="P225" i="1"/>
  <c r="L225" i="1"/>
  <c r="H225" i="1"/>
  <c r="S225" i="1"/>
  <c r="O225" i="1"/>
  <c r="K225" i="1"/>
  <c r="Q225" i="1"/>
  <c r="I225" i="1"/>
  <c r="N225" i="1"/>
  <c r="G226" i="1"/>
  <c r="M225" i="1"/>
  <c r="J225" i="1"/>
  <c r="R225" i="1"/>
  <c r="AT226" i="1"/>
  <c r="AM226" i="1"/>
  <c r="AI226" i="1"/>
  <c r="AD226" i="1"/>
  <c r="AQ226" i="1"/>
  <c r="AL226" i="1"/>
  <c r="AH226" i="1"/>
  <c r="AC227" i="1"/>
  <c r="AU226" i="1"/>
  <c r="AJ226" i="1"/>
  <c r="AP226" i="1"/>
  <c r="AF226" i="1"/>
  <c r="AN226" i="1"/>
  <c r="AE226" i="1"/>
  <c r="AV226" i="1"/>
  <c r="AK226" i="1"/>
  <c r="B113" i="2" l="1"/>
  <c r="A112" i="2"/>
  <c r="R226" i="1"/>
  <c r="N226" i="1"/>
  <c r="J226" i="1"/>
  <c r="G227" i="1"/>
  <c r="Q226" i="1"/>
  <c r="M226" i="1"/>
  <c r="I226" i="1"/>
  <c r="S226" i="1"/>
  <c r="K226" i="1"/>
  <c r="P226" i="1"/>
  <c r="H226" i="1"/>
  <c r="O226" i="1"/>
  <c r="L226" i="1"/>
  <c r="V226" i="1"/>
  <c r="AV227" i="1"/>
  <c r="AP227" i="1"/>
  <c r="AK227" i="1"/>
  <c r="AF227" i="1"/>
  <c r="AC228" i="1"/>
  <c r="AU227" i="1"/>
  <c r="AN227" i="1"/>
  <c r="AJ227" i="1"/>
  <c r="AE227" i="1"/>
  <c r="AL227" i="1"/>
  <c r="AT227" i="1"/>
  <c r="AI227" i="1"/>
  <c r="AQ227" i="1"/>
  <c r="AH227" i="1"/>
  <c r="AM227" i="1"/>
  <c r="AD227" i="1"/>
  <c r="B114" i="2" l="1"/>
  <c r="A113" i="2"/>
  <c r="V227" i="1"/>
  <c r="P227" i="1"/>
  <c r="L227" i="1"/>
  <c r="H227" i="1"/>
  <c r="S227" i="1"/>
  <c r="O227" i="1"/>
  <c r="K227" i="1"/>
  <c r="G228" i="1"/>
  <c r="M227" i="1"/>
  <c r="R227" i="1"/>
  <c r="J227" i="1"/>
  <c r="Q227" i="1"/>
  <c r="I227" i="1"/>
  <c r="N227" i="1"/>
  <c r="AT228" i="1"/>
  <c r="AM228" i="1"/>
  <c r="AI228" i="1"/>
  <c r="AD228" i="1"/>
  <c r="AQ228" i="1"/>
  <c r="AL228" i="1"/>
  <c r="AH228" i="1"/>
  <c r="AN228" i="1"/>
  <c r="AE228" i="1"/>
  <c r="AV228" i="1"/>
  <c r="AK228" i="1"/>
  <c r="AC229" i="1"/>
  <c r="AU228" i="1"/>
  <c r="AJ228" i="1"/>
  <c r="AP228" i="1"/>
  <c r="AF228" i="1"/>
  <c r="B115" i="2" l="1"/>
  <c r="A114" i="2"/>
  <c r="R228" i="1"/>
  <c r="N228" i="1"/>
  <c r="J228" i="1"/>
  <c r="G229" i="1"/>
  <c r="Q228" i="1"/>
  <c r="M228" i="1"/>
  <c r="I228" i="1"/>
  <c r="O228" i="1"/>
  <c r="V228" i="1"/>
  <c r="L228" i="1"/>
  <c r="S228" i="1"/>
  <c r="K228" i="1"/>
  <c r="P228" i="1"/>
  <c r="H228" i="1"/>
  <c r="AV229" i="1"/>
  <c r="AP229" i="1"/>
  <c r="AK229" i="1"/>
  <c r="AF229" i="1"/>
  <c r="AC230" i="1"/>
  <c r="AU229" i="1"/>
  <c r="AN229" i="1"/>
  <c r="AJ229" i="1"/>
  <c r="AE229" i="1"/>
  <c r="AQ229" i="1"/>
  <c r="AH229" i="1"/>
  <c r="AM229" i="1"/>
  <c r="AD229" i="1"/>
  <c r="AL229" i="1"/>
  <c r="AT229" i="1"/>
  <c r="AI229" i="1"/>
  <c r="B116" i="2" l="1"/>
  <c r="A115" i="2"/>
  <c r="V229" i="1"/>
  <c r="P229" i="1"/>
  <c r="L229" i="1"/>
  <c r="H229" i="1"/>
  <c r="S229" i="1"/>
  <c r="O229" i="1"/>
  <c r="K229" i="1"/>
  <c r="Q229" i="1"/>
  <c r="I229" i="1"/>
  <c r="N229" i="1"/>
  <c r="G230" i="1"/>
  <c r="M229" i="1"/>
  <c r="R229" i="1"/>
  <c r="J229" i="1"/>
  <c r="AT230" i="1"/>
  <c r="AM230" i="1"/>
  <c r="AI230" i="1"/>
  <c r="AD230" i="1"/>
  <c r="AQ230" i="1"/>
  <c r="AL230" i="1"/>
  <c r="AH230" i="1"/>
  <c r="AC231" i="1"/>
  <c r="AU230" i="1"/>
  <c r="AJ230" i="1"/>
  <c r="AP230" i="1"/>
  <c r="AF230" i="1"/>
  <c r="AN230" i="1"/>
  <c r="AE230" i="1"/>
  <c r="AV230" i="1"/>
  <c r="AK230" i="1"/>
  <c r="B117" i="2" l="1"/>
  <c r="A116" i="2"/>
  <c r="R230" i="1"/>
  <c r="N230" i="1"/>
  <c r="J230" i="1"/>
  <c r="G231" i="1"/>
  <c r="Q230" i="1"/>
  <c r="M230" i="1"/>
  <c r="I230" i="1"/>
  <c r="S230" i="1"/>
  <c r="K230" i="1"/>
  <c r="P230" i="1"/>
  <c r="H230" i="1"/>
  <c r="O230" i="1"/>
  <c r="V230" i="1"/>
  <c r="L230" i="1"/>
  <c r="AV231" i="1"/>
  <c r="AP231" i="1"/>
  <c r="AK231" i="1"/>
  <c r="AF231" i="1"/>
  <c r="AC232" i="1"/>
  <c r="AU231" i="1"/>
  <c r="AN231" i="1"/>
  <c r="AJ231" i="1"/>
  <c r="AE231" i="1"/>
  <c r="AL231" i="1"/>
  <c r="AT231" i="1"/>
  <c r="AI231" i="1"/>
  <c r="AQ231" i="1"/>
  <c r="AH231" i="1"/>
  <c r="AD231" i="1"/>
  <c r="AM231" i="1"/>
  <c r="B118" i="2" l="1"/>
  <c r="A117" i="2"/>
  <c r="V231" i="1"/>
  <c r="P231" i="1"/>
  <c r="L231" i="1"/>
  <c r="H231" i="1"/>
  <c r="S231" i="1"/>
  <c r="O231" i="1"/>
  <c r="K231" i="1"/>
  <c r="G232" i="1"/>
  <c r="M231" i="1"/>
  <c r="R231" i="1"/>
  <c r="J231" i="1"/>
  <c r="Q231" i="1"/>
  <c r="I231" i="1"/>
  <c r="N231" i="1"/>
  <c r="AT232" i="1"/>
  <c r="AM232" i="1"/>
  <c r="AI232" i="1"/>
  <c r="AD232" i="1"/>
  <c r="AQ232" i="1"/>
  <c r="AL232" i="1"/>
  <c r="AH232" i="1"/>
  <c r="AN232" i="1"/>
  <c r="AE232" i="1"/>
  <c r="AV232" i="1"/>
  <c r="AK232" i="1"/>
  <c r="AC233" i="1"/>
  <c r="AU232" i="1"/>
  <c r="AJ232" i="1"/>
  <c r="AF232" i="1"/>
  <c r="AP232" i="1"/>
  <c r="B119" i="2" l="1"/>
  <c r="A118" i="2"/>
  <c r="R232" i="1"/>
  <c r="N232" i="1"/>
  <c r="J232" i="1"/>
  <c r="G233" i="1"/>
  <c r="Q232" i="1"/>
  <c r="M232" i="1"/>
  <c r="I232" i="1"/>
  <c r="O232" i="1"/>
  <c r="V232" i="1"/>
  <c r="L232" i="1"/>
  <c r="S232" i="1"/>
  <c r="K232" i="1"/>
  <c r="P232" i="1"/>
  <c r="H232" i="1"/>
  <c r="AV233" i="1"/>
  <c r="AP233" i="1"/>
  <c r="AK233" i="1"/>
  <c r="AF233" i="1"/>
  <c r="AC234" i="1"/>
  <c r="AU233" i="1"/>
  <c r="AN233" i="1"/>
  <c r="AJ233" i="1"/>
  <c r="AE233" i="1"/>
  <c r="AQ233" i="1"/>
  <c r="AH233" i="1"/>
  <c r="AM233" i="1"/>
  <c r="AD233" i="1"/>
  <c r="AL233" i="1"/>
  <c r="AI233" i="1"/>
  <c r="AT233" i="1"/>
  <c r="B120" i="2" l="1"/>
  <c r="A119" i="2"/>
  <c r="V233" i="1"/>
  <c r="P233" i="1"/>
  <c r="L233" i="1"/>
  <c r="H233" i="1"/>
  <c r="S233" i="1"/>
  <c r="O233" i="1"/>
  <c r="K233" i="1"/>
  <c r="Q233" i="1"/>
  <c r="I233" i="1"/>
  <c r="N233" i="1"/>
  <c r="G234" i="1"/>
  <c r="M233" i="1"/>
  <c r="R233" i="1"/>
  <c r="J233" i="1"/>
  <c r="AT234" i="1"/>
  <c r="AU234" i="1"/>
  <c r="AM234" i="1"/>
  <c r="AI234" i="1"/>
  <c r="AD234" i="1"/>
  <c r="AQ234" i="1"/>
  <c r="AL234" i="1"/>
  <c r="AH234" i="1"/>
  <c r="AV234" i="1"/>
  <c r="AJ234" i="1"/>
  <c r="AP234" i="1"/>
  <c r="AF234" i="1"/>
  <c r="AN234" i="1"/>
  <c r="AE234" i="1"/>
  <c r="AK234" i="1"/>
  <c r="AC235" i="1"/>
  <c r="B121" i="2" l="1"/>
  <c r="A120" i="2"/>
  <c r="R234" i="1"/>
  <c r="N234" i="1"/>
  <c r="J234" i="1"/>
  <c r="Q234" i="1"/>
  <c r="M234" i="1"/>
  <c r="I234" i="1"/>
  <c r="S234" i="1"/>
  <c r="K234" i="1"/>
  <c r="P234" i="1"/>
  <c r="H234" i="1"/>
  <c r="O234" i="1"/>
  <c r="V234" i="1"/>
  <c r="L234" i="1"/>
  <c r="G235" i="1"/>
  <c r="AV235" i="1"/>
  <c r="AP235" i="1"/>
  <c r="AK235" i="1"/>
  <c r="AF235" i="1"/>
  <c r="AC236" i="1"/>
  <c r="AU235" i="1"/>
  <c r="AN235" i="1"/>
  <c r="AJ235" i="1"/>
  <c r="AE235" i="1"/>
  <c r="AQ235" i="1"/>
  <c r="AH235" i="1"/>
  <c r="AM235" i="1"/>
  <c r="AD235" i="1"/>
  <c r="AT235" i="1"/>
  <c r="AL235" i="1"/>
  <c r="AI235" i="1"/>
  <c r="B122" i="2" l="1"/>
  <c r="A121" i="2"/>
  <c r="AT236" i="1"/>
  <c r="AM236" i="1"/>
  <c r="AI236" i="1"/>
  <c r="AD236" i="1"/>
  <c r="AQ236" i="1"/>
  <c r="AL236" i="1"/>
  <c r="AH236" i="1"/>
  <c r="AC237" i="1"/>
  <c r="AU236" i="1"/>
  <c r="AJ236" i="1"/>
  <c r="AP236" i="1"/>
  <c r="AF236" i="1"/>
  <c r="AV236" i="1"/>
  <c r="AN236" i="1"/>
  <c r="AK236" i="1"/>
  <c r="AE236" i="1"/>
  <c r="V235" i="1"/>
  <c r="P235" i="1"/>
  <c r="L235" i="1"/>
  <c r="H235" i="1"/>
  <c r="S235" i="1"/>
  <c r="O235" i="1"/>
  <c r="Q235" i="1"/>
  <c r="J235" i="1"/>
  <c r="N235" i="1"/>
  <c r="I235" i="1"/>
  <c r="R235" i="1"/>
  <c r="M235" i="1"/>
  <c r="K235" i="1"/>
  <c r="G236" i="1"/>
  <c r="B123" i="2" l="1"/>
  <c r="A122" i="2"/>
  <c r="AV237" i="1"/>
  <c r="AP237" i="1"/>
  <c r="AK237" i="1"/>
  <c r="AF237" i="1"/>
  <c r="AC238" i="1"/>
  <c r="AU237" i="1"/>
  <c r="AN237" i="1"/>
  <c r="AJ237" i="1"/>
  <c r="AE237" i="1"/>
  <c r="AL237" i="1"/>
  <c r="AT237" i="1"/>
  <c r="AI237" i="1"/>
  <c r="AD237" i="1"/>
  <c r="AQ237" i="1"/>
  <c r="AM237" i="1"/>
  <c r="AH237" i="1"/>
  <c r="R236" i="1"/>
  <c r="N236" i="1"/>
  <c r="J236" i="1"/>
  <c r="G237" i="1"/>
  <c r="Q236" i="1"/>
  <c r="M236" i="1"/>
  <c r="I236" i="1"/>
  <c r="S236" i="1"/>
  <c r="K236" i="1"/>
  <c r="P236" i="1"/>
  <c r="H236" i="1"/>
  <c r="V236" i="1"/>
  <c r="O236" i="1"/>
  <c r="L236" i="1"/>
  <c r="B124" i="2" l="1"/>
  <c r="A123" i="2"/>
  <c r="V237" i="1"/>
  <c r="P237" i="1"/>
  <c r="L237" i="1"/>
  <c r="H237" i="1"/>
  <c r="S237" i="1"/>
  <c r="O237" i="1"/>
  <c r="K237" i="1"/>
  <c r="G238" i="1"/>
  <c r="M237" i="1"/>
  <c r="R237" i="1"/>
  <c r="J237" i="1"/>
  <c r="Q237" i="1"/>
  <c r="N237" i="1"/>
  <c r="I237" i="1"/>
  <c r="AT238" i="1"/>
  <c r="AM238" i="1"/>
  <c r="AI238" i="1"/>
  <c r="AD238" i="1"/>
  <c r="AQ238" i="1"/>
  <c r="AL238" i="1"/>
  <c r="AH238" i="1"/>
  <c r="AN238" i="1"/>
  <c r="AE238" i="1"/>
  <c r="AV238" i="1"/>
  <c r="AK238" i="1"/>
  <c r="AF238" i="1"/>
  <c r="AC239" i="1"/>
  <c r="AU238" i="1"/>
  <c r="AP238" i="1"/>
  <c r="AJ238" i="1"/>
  <c r="B125" i="2" l="1"/>
  <c r="A124" i="2"/>
  <c r="R238" i="1"/>
  <c r="N238" i="1"/>
  <c r="J238" i="1"/>
  <c r="G239" i="1"/>
  <c r="Q238" i="1"/>
  <c r="M238" i="1"/>
  <c r="I238" i="1"/>
  <c r="O238" i="1"/>
  <c r="V238" i="1"/>
  <c r="L238" i="1"/>
  <c r="H238" i="1"/>
  <c r="S238" i="1"/>
  <c r="P238" i="1"/>
  <c r="K238" i="1"/>
  <c r="AV239" i="1"/>
  <c r="AP239" i="1"/>
  <c r="AK239" i="1"/>
  <c r="AF239" i="1"/>
  <c r="AC240" i="1"/>
  <c r="AU239" i="1"/>
  <c r="AN239" i="1"/>
  <c r="AJ239" i="1"/>
  <c r="AE239" i="1"/>
  <c r="AQ239" i="1"/>
  <c r="AH239" i="1"/>
  <c r="AM239" i="1"/>
  <c r="AD239" i="1"/>
  <c r="AI239" i="1"/>
  <c r="AT239" i="1"/>
  <c r="AL239" i="1"/>
  <c r="B126" i="2" l="1"/>
  <c r="A125" i="2"/>
  <c r="V239" i="1"/>
  <c r="P239" i="1"/>
  <c r="L239" i="1"/>
  <c r="H239" i="1"/>
  <c r="S239" i="1"/>
  <c r="O239" i="1"/>
  <c r="K239" i="1"/>
  <c r="Q239" i="1"/>
  <c r="I239" i="1"/>
  <c r="N239" i="1"/>
  <c r="J239" i="1"/>
  <c r="G240" i="1"/>
  <c r="R239" i="1"/>
  <c r="M239" i="1"/>
  <c r="AT240" i="1"/>
  <c r="AM240" i="1"/>
  <c r="AI240" i="1"/>
  <c r="AD240" i="1"/>
  <c r="AQ240" i="1"/>
  <c r="AL240" i="1"/>
  <c r="AH240" i="1"/>
  <c r="AC241" i="1"/>
  <c r="AU240" i="1"/>
  <c r="AJ240" i="1"/>
  <c r="AP240" i="1"/>
  <c r="AF240" i="1"/>
  <c r="AK240" i="1"/>
  <c r="AE240" i="1"/>
  <c r="AV240" i="1"/>
  <c r="AN240" i="1"/>
  <c r="B127" i="2" l="1"/>
  <c r="A126" i="2"/>
  <c r="R240" i="1"/>
  <c r="N240" i="1"/>
  <c r="J240" i="1"/>
  <c r="G241" i="1"/>
  <c r="Q240" i="1"/>
  <c r="M240" i="1"/>
  <c r="I240" i="1"/>
  <c r="S240" i="1"/>
  <c r="K240" i="1"/>
  <c r="P240" i="1"/>
  <c r="H240" i="1"/>
  <c r="L240" i="1"/>
  <c r="V240" i="1"/>
  <c r="O240" i="1"/>
  <c r="AV241" i="1"/>
  <c r="AP241" i="1"/>
  <c r="AK241" i="1"/>
  <c r="AF241" i="1"/>
  <c r="AC242" i="1"/>
  <c r="AU241" i="1"/>
  <c r="AN241" i="1"/>
  <c r="AJ241" i="1"/>
  <c r="AE241" i="1"/>
  <c r="AL241" i="1"/>
  <c r="AT241" i="1"/>
  <c r="AI241" i="1"/>
  <c r="AM241" i="1"/>
  <c r="AH241" i="1"/>
  <c r="AD241" i="1"/>
  <c r="AQ241" i="1"/>
  <c r="B128" i="2" l="1"/>
  <c r="A127" i="2"/>
  <c r="V241" i="1"/>
  <c r="P241" i="1"/>
  <c r="L241" i="1"/>
  <c r="H241" i="1"/>
  <c r="S241" i="1"/>
  <c r="O241" i="1"/>
  <c r="K241" i="1"/>
  <c r="G242" i="1"/>
  <c r="M241" i="1"/>
  <c r="R241" i="1"/>
  <c r="J241" i="1"/>
  <c r="N241" i="1"/>
  <c r="I241" i="1"/>
  <c r="Q241" i="1"/>
  <c r="AT242" i="1"/>
  <c r="AM242" i="1"/>
  <c r="AI242" i="1"/>
  <c r="AD242" i="1"/>
  <c r="AQ242" i="1"/>
  <c r="AL242" i="1"/>
  <c r="AH242" i="1"/>
  <c r="AN242" i="1"/>
  <c r="AE242" i="1"/>
  <c r="AV242" i="1"/>
  <c r="AK242" i="1"/>
  <c r="AP242" i="1"/>
  <c r="AJ242" i="1"/>
  <c r="AF242" i="1"/>
  <c r="AU242" i="1"/>
  <c r="AC243" i="1"/>
  <c r="B129" i="2" l="1"/>
  <c r="A128" i="2"/>
  <c r="R242" i="1"/>
  <c r="N242" i="1"/>
  <c r="J242" i="1"/>
  <c r="G243" i="1"/>
  <c r="Q242" i="1"/>
  <c r="M242" i="1"/>
  <c r="I242" i="1"/>
  <c r="O242" i="1"/>
  <c r="V242" i="1"/>
  <c r="L242" i="1"/>
  <c r="P242" i="1"/>
  <c r="K242" i="1"/>
  <c r="H242" i="1"/>
  <c r="S242" i="1"/>
  <c r="AV243" i="1"/>
  <c r="AP243" i="1"/>
  <c r="AK243" i="1"/>
  <c r="AF243" i="1"/>
  <c r="AC244" i="1"/>
  <c r="AU243" i="1"/>
  <c r="AN243" i="1"/>
  <c r="AJ243" i="1"/>
  <c r="AE243" i="1"/>
  <c r="AQ243" i="1"/>
  <c r="AH243" i="1"/>
  <c r="AM243" i="1"/>
  <c r="AD243" i="1"/>
  <c r="AT243" i="1"/>
  <c r="AL243" i="1"/>
  <c r="AI243" i="1"/>
  <c r="B130" i="2" l="1"/>
  <c r="A129" i="2"/>
  <c r="V243" i="1"/>
  <c r="P243" i="1"/>
  <c r="L243" i="1"/>
  <c r="H243" i="1"/>
  <c r="S243" i="1"/>
  <c r="O243" i="1"/>
  <c r="K243" i="1"/>
  <c r="Q243" i="1"/>
  <c r="I243" i="1"/>
  <c r="N243" i="1"/>
  <c r="R243" i="1"/>
  <c r="M243" i="1"/>
  <c r="J243" i="1"/>
  <c r="G244" i="1"/>
  <c r="AT244" i="1"/>
  <c r="AM244" i="1"/>
  <c r="AI244" i="1"/>
  <c r="AD244" i="1"/>
  <c r="AQ244" i="1"/>
  <c r="AL244" i="1"/>
  <c r="AH244" i="1"/>
  <c r="AC245" i="1"/>
  <c r="AU244" i="1"/>
  <c r="AJ244" i="1"/>
  <c r="AP244" i="1"/>
  <c r="AF244" i="1"/>
  <c r="AV244" i="1"/>
  <c r="AN244" i="1"/>
  <c r="AK244" i="1"/>
  <c r="AE244" i="1"/>
  <c r="B131" i="2" l="1"/>
  <c r="A130" i="2"/>
  <c r="AV245" i="1"/>
  <c r="AP245" i="1"/>
  <c r="AK245" i="1"/>
  <c r="AF245" i="1"/>
  <c r="AC246" i="1"/>
  <c r="AU245" i="1"/>
  <c r="AN245" i="1"/>
  <c r="AJ245" i="1"/>
  <c r="AE245" i="1"/>
  <c r="AL245" i="1"/>
  <c r="AT245" i="1"/>
  <c r="AI245" i="1"/>
  <c r="AD245" i="1"/>
  <c r="AQ245" i="1"/>
  <c r="AM245" i="1"/>
  <c r="AH245" i="1"/>
  <c r="R244" i="1"/>
  <c r="N244" i="1"/>
  <c r="J244" i="1"/>
  <c r="G245" i="1"/>
  <c r="Q244" i="1"/>
  <c r="M244" i="1"/>
  <c r="I244" i="1"/>
  <c r="S244" i="1"/>
  <c r="K244" i="1"/>
  <c r="P244" i="1"/>
  <c r="H244" i="1"/>
  <c r="V244" i="1"/>
  <c r="O244" i="1"/>
  <c r="L244" i="1"/>
  <c r="B132" i="2" l="1"/>
  <c r="A131" i="2"/>
  <c r="V245" i="1"/>
  <c r="P245" i="1"/>
  <c r="L245" i="1"/>
  <c r="H245" i="1"/>
  <c r="S245" i="1"/>
  <c r="O245" i="1"/>
  <c r="K245" i="1"/>
  <c r="G246" i="1"/>
  <c r="M245" i="1"/>
  <c r="R245" i="1"/>
  <c r="J245" i="1"/>
  <c r="Q245" i="1"/>
  <c r="N245" i="1"/>
  <c r="I245" i="1"/>
  <c r="AT246" i="1"/>
  <c r="AM246" i="1"/>
  <c r="AI246" i="1"/>
  <c r="AD246" i="1"/>
  <c r="AQ246" i="1"/>
  <c r="AL246" i="1"/>
  <c r="AH246" i="1"/>
  <c r="AN246" i="1"/>
  <c r="AE246" i="1"/>
  <c r="AV246" i="1"/>
  <c r="AK246" i="1"/>
  <c r="AF246" i="1"/>
  <c r="AC247" i="1"/>
  <c r="AU246" i="1"/>
  <c r="AP246" i="1"/>
  <c r="AJ246" i="1"/>
  <c r="B133" i="2" l="1"/>
  <c r="A132" i="2"/>
  <c r="R246" i="1"/>
  <c r="N246" i="1"/>
  <c r="J246" i="1"/>
  <c r="G247" i="1"/>
  <c r="Q246" i="1"/>
  <c r="M246" i="1"/>
  <c r="I246" i="1"/>
  <c r="O246" i="1"/>
  <c r="V246" i="1"/>
  <c r="L246" i="1"/>
  <c r="H246" i="1"/>
  <c r="S246" i="1"/>
  <c r="P246" i="1"/>
  <c r="K246" i="1"/>
  <c r="AV247" i="1"/>
  <c r="AP247" i="1"/>
  <c r="AK247" i="1"/>
  <c r="AF247" i="1"/>
  <c r="AC248" i="1"/>
  <c r="AU247" i="1"/>
  <c r="AN247" i="1"/>
  <c r="AJ247" i="1"/>
  <c r="AE247" i="1"/>
  <c r="AQ247" i="1"/>
  <c r="AH247" i="1"/>
  <c r="AM247" i="1"/>
  <c r="AD247" i="1"/>
  <c r="AI247" i="1"/>
  <c r="AT247" i="1"/>
  <c r="AL247" i="1"/>
  <c r="B134" i="2" l="1"/>
  <c r="A133" i="2"/>
  <c r="V247" i="1"/>
  <c r="P247" i="1"/>
  <c r="L247" i="1"/>
  <c r="H247" i="1"/>
  <c r="S247" i="1"/>
  <c r="O247" i="1"/>
  <c r="K247" i="1"/>
  <c r="Q247" i="1"/>
  <c r="I247" i="1"/>
  <c r="N247" i="1"/>
  <c r="J247" i="1"/>
  <c r="G248" i="1"/>
  <c r="R247" i="1"/>
  <c r="M247" i="1"/>
  <c r="AT248" i="1"/>
  <c r="AM248" i="1"/>
  <c r="AI248" i="1"/>
  <c r="AD248" i="1"/>
  <c r="AQ248" i="1"/>
  <c r="AL248" i="1"/>
  <c r="AH248" i="1"/>
  <c r="AC249" i="1"/>
  <c r="AU248" i="1"/>
  <c r="AJ248" i="1"/>
  <c r="AP248" i="1"/>
  <c r="AF248" i="1"/>
  <c r="AK248" i="1"/>
  <c r="AE248" i="1"/>
  <c r="AV248" i="1"/>
  <c r="AN248" i="1"/>
  <c r="B135" i="2" l="1"/>
  <c r="A134" i="2"/>
  <c r="R248" i="1"/>
  <c r="N248" i="1"/>
  <c r="J248" i="1"/>
  <c r="G249" i="1"/>
  <c r="Q248" i="1"/>
  <c r="M248" i="1"/>
  <c r="I248" i="1"/>
  <c r="S248" i="1"/>
  <c r="K248" i="1"/>
  <c r="P248" i="1"/>
  <c r="H248" i="1"/>
  <c r="L248" i="1"/>
  <c r="V248" i="1"/>
  <c r="O248" i="1"/>
  <c r="AV249" i="1"/>
  <c r="AP249" i="1"/>
  <c r="AK249" i="1"/>
  <c r="AF249" i="1"/>
  <c r="AC250" i="1"/>
  <c r="AU249" i="1"/>
  <c r="AN249" i="1"/>
  <c r="AJ249" i="1"/>
  <c r="AE249" i="1"/>
  <c r="AL249" i="1"/>
  <c r="AT249" i="1"/>
  <c r="AI249" i="1"/>
  <c r="AM249" i="1"/>
  <c r="AH249" i="1"/>
  <c r="AD249" i="1"/>
  <c r="AQ249" i="1"/>
  <c r="B136" i="2" l="1"/>
  <c r="A135" i="2"/>
  <c r="V249" i="1"/>
  <c r="P249" i="1"/>
  <c r="L249" i="1"/>
  <c r="H249" i="1"/>
  <c r="S249" i="1"/>
  <c r="O249" i="1"/>
  <c r="K249" i="1"/>
  <c r="G250" i="1"/>
  <c r="M249" i="1"/>
  <c r="R249" i="1"/>
  <c r="J249" i="1"/>
  <c r="N249" i="1"/>
  <c r="I249" i="1"/>
  <c r="Q249" i="1"/>
  <c r="AT250" i="1"/>
  <c r="AM250" i="1"/>
  <c r="AI250" i="1"/>
  <c r="AD250" i="1"/>
  <c r="AQ250" i="1"/>
  <c r="AL250" i="1"/>
  <c r="AH250" i="1"/>
  <c r="AN250" i="1"/>
  <c r="AE250" i="1"/>
  <c r="AV250" i="1"/>
  <c r="AK250" i="1"/>
  <c r="AP250" i="1"/>
  <c r="AJ250" i="1"/>
  <c r="AF250" i="1"/>
  <c r="AC251" i="1"/>
  <c r="AU250" i="1"/>
  <c r="B137" i="2" l="1"/>
  <c r="A136" i="2"/>
  <c r="R250" i="1"/>
  <c r="N250" i="1"/>
  <c r="J250" i="1"/>
  <c r="G251" i="1"/>
  <c r="Q250" i="1"/>
  <c r="M250" i="1"/>
  <c r="I250" i="1"/>
  <c r="O250" i="1"/>
  <c r="V250" i="1"/>
  <c r="L250" i="1"/>
  <c r="P250" i="1"/>
  <c r="K250" i="1"/>
  <c r="H250" i="1"/>
  <c r="S250" i="1"/>
  <c r="AV251" i="1"/>
  <c r="AP251" i="1"/>
  <c r="AK251" i="1"/>
  <c r="AF251" i="1"/>
  <c r="AC252" i="1"/>
  <c r="AU251" i="1"/>
  <c r="AN251" i="1"/>
  <c r="AJ251" i="1"/>
  <c r="AE251" i="1"/>
  <c r="AQ251" i="1"/>
  <c r="AH251" i="1"/>
  <c r="AM251" i="1"/>
  <c r="AD251" i="1"/>
  <c r="AT251" i="1"/>
  <c r="AL251" i="1"/>
  <c r="AI251" i="1"/>
  <c r="B138" i="2" l="1"/>
  <c r="A137" i="2"/>
  <c r="V251" i="1"/>
  <c r="P251" i="1"/>
  <c r="L251" i="1"/>
  <c r="H251" i="1"/>
  <c r="S251" i="1"/>
  <c r="O251" i="1"/>
  <c r="K251" i="1"/>
  <c r="Q251" i="1"/>
  <c r="I251" i="1"/>
  <c r="N251" i="1"/>
  <c r="R251" i="1"/>
  <c r="M251" i="1"/>
  <c r="J251" i="1"/>
  <c r="G252" i="1"/>
  <c r="AT252" i="1"/>
  <c r="AM252" i="1"/>
  <c r="AI252" i="1"/>
  <c r="AD252" i="1"/>
  <c r="AQ252" i="1"/>
  <c r="AL252" i="1"/>
  <c r="AH252" i="1"/>
  <c r="AC253" i="1"/>
  <c r="AU252" i="1"/>
  <c r="AJ252" i="1"/>
  <c r="AP252" i="1"/>
  <c r="AF252" i="1"/>
  <c r="AV252" i="1"/>
  <c r="AN252" i="1"/>
  <c r="AK252" i="1"/>
  <c r="AE252" i="1"/>
  <c r="B139" i="2" l="1"/>
  <c r="A138" i="2"/>
  <c r="AV253" i="1"/>
  <c r="AP253" i="1"/>
  <c r="AK253" i="1"/>
  <c r="AF253" i="1"/>
  <c r="AC254" i="1"/>
  <c r="AU253" i="1"/>
  <c r="AN253" i="1"/>
  <c r="AJ253" i="1"/>
  <c r="AE253" i="1"/>
  <c r="AM253" i="1"/>
  <c r="AL253" i="1"/>
  <c r="AT253" i="1"/>
  <c r="AI253" i="1"/>
  <c r="AD253" i="1"/>
  <c r="AQ253" i="1"/>
  <c r="AH253" i="1"/>
  <c r="R252" i="1"/>
  <c r="N252" i="1"/>
  <c r="J252" i="1"/>
  <c r="G253" i="1"/>
  <c r="Q252" i="1"/>
  <c r="M252" i="1"/>
  <c r="I252" i="1"/>
  <c r="S252" i="1"/>
  <c r="K252" i="1"/>
  <c r="P252" i="1"/>
  <c r="H252" i="1"/>
  <c r="V252" i="1"/>
  <c r="O252" i="1"/>
  <c r="L252" i="1"/>
  <c r="B140" i="2" l="1"/>
  <c r="A139" i="2"/>
  <c r="V253" i="1"/>
  <c r="P253" i="1"/>
  <c r="L253" i="1"/>
  <c r="H253" i="1"/>
  <c r="S253" i="1"/>
  <c r="O253" i="1"/>
  <c r="K253" i="1"/>
  <c r="G254" i="1"/>
  <c r="M253" i="1"/>
  <c r="R253" i="1"/>
  <c r="J253" i="1"/>
  <c r="Q253" i="1"/>
  <c r="N253" i="1"/>
  <c r="I253" i="1"/>
  <c r="AT254" i="1"/>
  <c r="AM254" i="1"/>
  <c r="AI254" i="1"/>
  <c r="AD254" i="1"/>
  <c r="AQ254" i="1"/>
  <c r="AL254" i="1"/>
  <c r="AH254" i="1"/>
  <c r="AP254" i="1"/>
  <c r="AF254" i="1"/>
  <c r="AN254" i="1"/>
  <c r="AE254" i="1"/>
  <c r="AV254" i="1"/>
  <c r="AK254" i="1"/>
  <c r="AC255" i="1"/>
  <c r="AU254" i="1"/>
  <c r="AJ254" i="1"/>
  <c r="B141" i="2" l="1"/>
  <c r="A140" i="2"/>
  <c r="AV255" i="1"/>
  <c r="AP255" i="1"/>
  <c r="AK255" i="1"/>
  <c r="AF255" i="1"/>
  <c r="AC256" i="1"/>
  <c r="AU255" i="1"/>
  <c r="AN255" i="1"/>
  <c r="AJ255" i="1"/>
  <c r="AE255" i="1"/>
  <c r="AT255" i="1"/>
  <c r="AI255" i="1"/>
  <c r="AQ255" i="1"/>
  <c r="AH255" i="1"/>
  <c r="AM255" i="1"/>
  <c r="AD255" i="1"/>
  <c r="AL255" i="1"/>
  <c r="R254" i="1"/>
  <c r="N254" i="1"/>
  <c r="J254" i="1"/>
  <c r="G255" i="1"/>
  <c r="Q254" i="1"/>
  <c r="M254" i="1"/>
  <c r="I254" i="1"/>
  <c r="P254" i="1"/>
  <c r="H254" i="1"/>
  <c r="O254" i="1"/>
  <c r="V254" i="1"/>
  <c r="L254" i="1"/>
  <c r="S254" i="1"/>
  <c r="K254" i="1"/>
  <c r="B142" i="2" l="1"/>
  <c r="A141" i="2"/>
  <c r="V255" i="1"/>
  <c r="P255" i="1"/>
  <c r="L255" i="1"/>
  <c r="H255" i="1"/>
  <c r="S255" i="1"/>
  <c r="O255" i="1"/>
  <c r="K255" i="1"/>
  <c r="R255" i="1"/>
  <c r="J255" i="1"/>
  <c r="Q255" i="1"/>
  <c r="I255" i="1"/>
  <c r="N255" i="1"/>
  <c r="M255" i="1"/>
  <c r="G256" i="1"/>
  <c r="AT256" i="1"/>
  <c r="AM256" i="1"/>
  <c r="AI256" i="1"/>
  <c r="AD256" i="1"/>
  <c r="AQ256" i="1"/>
  <c r="AL256" i="1"/>
  <c r="AH256" i="1"/>
  <c r="AV256" i="1"/>
  <c r="AK256" i="1"/>
  <c r="AC257" i="1"/>
  <c r="AU256" i="1"/>
  <c r="AJ256" i="1"/>
  <c r="AP256" i="1"/>
  <c r="AF256" i="1"/>
  <c r="AE256" i="1"/>
  <c r="AN256" i="1"/>
  <c r="B143" i="2" l="1"/>
  <c r="A142" i="2"/>
  <c r="AV257" i="1"/>
  <c r="AP257" i="1"/>
  <c r="AK257" i="1"/>
  <c r="AF257" i="1"/>
  <c r="AC258" i="1"/>
  <c r="AU257" i="1"/>
  <c r="AN257" i="1"/>
  <c r="AJ257" i="1"/>
  <c r="AE257" i="1"/>
  <c r="AM257" i="1"/>
  <c r="AD257" i="1"/>
  <c r="AL257" i="1"/>
  <c r="AT257" i="1"/>
  <c r="AI257" i="1"/>
  <c r="AH257" i="1"/>
  <c r="AQ257" i="1"/>
  <c r="R256" i="1"/>
  <c r="N256" i="1"/>
  <c r="J256" i="1"/>
  <c r="G257" i="1"/>
  <c r="Q256" i="1"/>
  <c r="M256" i="1"/>
  <c r="I256" i="1"/>
  <c r="V256" i="1"/>
  <c r="L256" i="1"/>
  <c r="S256" i="1"/>
  <c r="K256" i="1"/>
  <c r="P256" i="1"/>
  <c r="H256" i="1"/>
  <c r="O256" i="1"/>
  <c r="B144" i="2" l="1"/>
  <c r="A143" i="2"/>
  <c r="V257" i="1"/>
  <c r="P257" i="1"/>
  <c r="L257" i="1"/>
  <c r="H257" i="1"/>
  <c r="S257" i="1"/>
  <c r="O257" i="1"/>
  <c r="K257" i="1"/>
  <c r="N257" i="1"/>
  <c r="G258" i="1"/>
  <c r="M257" i="1"/>
  <c r="R257" i="1"/>
  <c r="J257" i="1"/>
  <c r="Q257" i="1"/>
  <c r="I257" i="1"/>
  <c r="AT258" i="1"/>
  <c r="AM258" i="1"/>
  <c r="AI258" i="1"/>
  <c r="AD258" i="1"/>
  <c r="AQ258" i="1"/>
  <c r="AL258" i="1"/>
  <c r="AH258" i="1"/>
  <c r="AP258" i="1"/>
  <c r="AF258" i="1"/>
  <c r="AN258" i="1"/>
  <c r="AE258" i="1"/>
  <c r="AV258" i="1"/>
  <c r="AK258" i="1"/>
  <c r="AJ258" i="1"/>
  <c r="AC259" i="1"/>
  <c r="AU258" i="1"/>
  <c r="B145" i="2" l="1"/>
  <c r="A144" i="2"/>
  <c r="AV259" i="1"/>
  <c r="AP259" i="1"/>
  <c r="AK259" i="1"/>
  <c r="AF259" i="1"/>
  <c r="AC260" i="1"/>
  <c r="AU259" i="1"/>
  <c r="AN259" i="1"/>
  <c r="AJ259" i="1"/>
  <c r="AE259" i="1"/>
  <c r="AT259" i="1"/>
  <c r="AI259" i="1"/>
  <c r="AQ259" i="1"/>
  <c r="AH259" i="1"/>
  <c r="AM259" i="1"/>
  <c r="AD259" i="1"/>
  <c r="AL259" i="1"/>
  <c r="R258" i="1"/>
  <c r="N258" i="1"/>
  <c r="J258" i="1"/>
  <c r="G259" i="1"/>
  <c r="Q258" i="1"/>
  <c r="M258" i="1"/>
  <c r="I258" i="1"/>
  <c r="P258" i="1"/>
  <c r="H258" i="1"/>
  <c r="O258" i="1"/>
  <c r="V258" i="1"/>
  <c r="L258" i="1"/>
  <c r="S258" i="1"/>
  <c r="K258" i="1"/>
  <c r="B146" i="2" l="1"/>
  <c r="A145" i="2"/>
  <c r="V259" i="1"/>
  <c r="P259" i="1"/>
  <c r="L259" i="1"/>
  <c r="H259" i="1"/>
  <c r="S259" i="1"/>
  <c r="O259" i="1"/>
  <c r="K259" i="1"/>
  <c r="R259" i="1"/>
  <c r="J259" i="1"/>
  <c r="Q259" i="1"/>
  <c r="I259" i="1"/>
  <c r="N259" i="1"/>
  <c r="M259" i="1"/>
  <c r="G260" i="1"/>
  <c r="AT260" i="1"/>
  <c r="AM260" i="1"/>
  <c r="AI260" i="1"/>
  <c r="AD260" i="1"/>
  <c r="AQ260" i="1"/>
  <c r="AL260" i="1"/>
  <c r="AH260" i="1"/>
  <c r="AV260" i="1"/>
  <c r="AK260" i="1"/>
  <c r="AC261" i="1"/>
  <c r="AU260" i="1"/>
  <c r="AJ260" i="1"/>
  <c r="AP260" i="1"/>
  <c r="AF260" i="1"/>
  <c r="AN260" i="1"/>
  <c r="AE260" i="1"/>
  <c r="B147" i="2" l="1"/>
  <c r="A146" i="2"/>
  <c r="AV261" i="1"/>
  <c r="AP261" i="1"/>
  <c r="AK261" i="1"/>
  <c r="AF261" i="1"/>
  <c r="AC262" i="1"/>
  <c r="AU261" i="1"/>
  <c r="AN261" i="1"/>
  <c r="AJ261" i="1"/>
  <c r="AE261" i="1"/>
  <c r="AM261" i="1"/>
  <c r="AD261" i="1"/>
  <c r="AL261" i="1"/>
  <c r="AT261" i="1"/>
  <c r="AI261" i="1"/>
  <c r="AQ261" i="1"/>
  <c r="AH261" i="1"/>
  <c r="R260" i="1"/>
  <c r="N260" i="1"/>
  <c r="J260" i="1"/>
  <c r="G261" i="1"/>
  <c r="Q260" i="1"/>
  <c r="M260" i="1"/>
  <c r="I260" i="1"/>
  <c r="V260" i="1"/>
  <c r="L260" i="1"/>
  <c r="S260" i="1"/>
  <c r="K260" i="1"/>
  <c r="P260" i="1"/>
  <c r="H260" i="1"/>
  <c r="O260" i="1"/>
  <c r="B148" i="2" l="1"/>
  <c r="A147" i="2"/>
  <c r="V261" i="1"/>
  <c r="P261" i="1"/>
  <c r="L261" i="1"/>
  <c r="H261" i="1"/>
  <c r="S261" i="1"/>
  <c r="O261" i="1"/>
  <c r="K261" i="1"/>
  <c r="N261" i="1"/>
  <c r="G262" i="1"/>
  <c r="M261" i="1"/>
  <c r="R261" i="1"/>
  <c r="J261" i="1"/>
  <c r="Q261" i="1"/>
  <c r="I261" i="1"/>
  <c r="AT262" i="1"/>
  <c r="AM262" i="1"/>
  <c r="AI262" i="1"/>
  <c r="AD262" i="1"/>
  <c r="AQ262" i="1"/>
  <c r="AL262" i="1"/>
  <c r="AH262" i="1"/>
  <c r="AP262" i="1"/>
  <c r="AF262" i="1"/>
  <c r="AN262" i="1"/>
  <c r="AE262" i="1"/>
  <c r="AV262" i="1"/>
  <c r="AK262" i="1"/>
  <c r="AU262" i="1"/>
  <c r="AJ262" i="1"/>
  <c r="AC263" i="1"/>
  <c r="A148" i="2" l="1"/>
  <c r="B149" i="2"/>
  <c r="AV263" i="1"/>
  <c r="AP263" i="1"/>
  <c r="AK263" i="1"/>
  <c r="AF263" i="1"/>
  <c r="AC264" i="1"/>
  <c r="AU263" i="1"/>
  <c r="AN263" i="1"/>
  <c r="AJ263" i="1"/>
  <c r="AE263" i="1"/>
  <c r="AT263" i="1"/>
  <c r="AI263" i="1"/>
  <c r="AQ263" i="1"/>
  <c r="AH263" i="1"/>
  <c r="AM263" i="1"/>
  <c r="AD263" i="1"/>
  <c r="AL263" i="1"/>
  <c r="R262" i="1"/>
  <c r="N262" i="1"/>
  <c r="J262" i="1"/>
  <c r="G263" i="1"/>
  <c r="Q262" i="1"/>
  <c r="M262" i="1"/>
  <c r="I262" i="1"/>
  <c r="P262" i="1"/>
  <c r="H262" i="1"/>
  <c r="O262" i="1"/>
  <c r="V262" i="1"/>
  <c r="L262" i="1"/>
  <c r="S262" i="1"/>
  <c r="K262" i="1"/>
  <c r="A149" i="2" l="1"/>
  <c r="B150" i="2"/>
  <c r="V263" i="1"/>
  <c r="P263" i="1"/>
  <c r="L263" i="1"/>
  <c r="H263" i="1"/>
  <c r="S263" i="1"/>
  <c r="O263" i="1"/>
  <c r="K263" i="1"/>
  <c r="R263" i="1"/>
  <c r="J263" i="1"/>
  <c r="Q263" i="1"/>
  <c r="I263" i="1"/>
  <c r="N263" i="1"/>
  <c r="G264" i="1"/>
  <c r="M263" i="1"/>
  <c r="AT264" i="1"/>
  <c r="AM264" i="1"/>
  <c r="AI264" i="1"/>
  <c r="AD264" i="1"/>
  <c r="AQ264" i="1"/>
  <c r="AL264" i="1"/>
  <c r="AH264" i="1"/>
  <c r="AV264" i="1"/>
  <c r="AK264" i="1"/>
  <c r="AC265" i="1"/>
  <c r="AU264" i="1"/>
  <c r="AJ264" i="1"/>
  <c r="AP264" i="1"/>
  <c r="AF264" i="1"/>
  <c r="AN264" i="1"/>
  <c r="AE264" i="1"/>
  <c r="A150" i="2" l="1"/>
  <c r="B151" i="2"/>
  <c r="AV265" i="1"/>
  <c r="AP265" i="1"/>
  <c r="AK265" i="1"/>
  <c r="AF265" i="1"/>
  <c r="AC266" i="1"/>
  <c r="AU265" i="1"/>
  <c r="AN265" i="1"/>
  <c r="AJ265" i="1"/>
  <c r="AE265" i="1"/>
  <c r="AM265" i="1"/>
  <c r="AD265" i="1"/>
  <c r="AL265" i="1"/>
  <c r="AT265" i="1"/>
  <c r="AI265" i="1"/>
  <c r="AQ265" i="1"/>
  <c r="AH265" i="1"/>
  <c r="R264" i="1"/>
  <c r="N264" i="1"/>
  <c r="J264" i="1"/>
  <c r="G265" i="1"/>
  <c r="Q264" i="1"/>
  <c r="M264" i="1"/>
  <c r="I264" i="1"/>
  <c r="V264" i="1"/>
  <c r="L264" i="1"/>
  <c r="S264" i="1"/>
  <c r="K264" i="1"/>
  <c r="P264" i="1"/>
  <c r="H264" i="1"/>
  <c r="O264" i="1"/>
  <c r="A151" i="2" l="1"/>
  <c r="B152" i="2"/>
  <c r="V265" i="1"/>
  <c r="P265" i="1"/>
  <c r="L265" i="1"/>
  <c r="H265" i="1"/>
  <c r="S265" i="1"/>
  <c r="O265" i="1"/>
  <c r="K265" i="1"/>
  <c r="N265" i="1"/>
  <c r="G266" i="1"/>
  <c r="M265" i="1"/>
  <c r="R265" i="1"/>
  <c r="J265" i="1"/>
  <c r="I265" i="1"/>
  <c r="Q265" i="1"/>
  <c r="AT266" i="1"/>
  <c r="AM266" i="1"/>
  <c r="AI266" i="1"/>
  <c r="AD266" i="1"/>
  <c r="AQ266" i="1"/>
  <c r="AL266" i="1"/>
  <c r="AH266" i="1"/>
  <c r="AP266" i="1"/>
  <c r="AF266" i="1"/>
  <c r="AN266" i="1"/>
  <c r="AE266" i="1"/>
  <c r="AV266" i="1"/>
  <c r="AK266" i="1"/>
  <c r="AU266" i="1"/>
  <c r="AJ266" i="1"/>
  <c r="AC267" i="1"/>
  <c r="A152" i="2" l="1"/>
  <c r="B153" i="2"/>
  <c r="AV267" i="1"/>
  <c r="AP267" i="1"/>
  <c r="AK267" i="1"/>
  <c r="AF267" i="1"/>
  <c r="AC268" i="1"/>
  <c r="AU267" i="1"/>
  <c r="AN267" i="1"/>
  <c r="AJ267" i="1"/>
  <c r="AE267" i="1"/>
  <c r="AT267" i="1"/>
  <c r="AI267" i="1"/>
  <c r="AQ267" i="1"/>
  <c r="AH267" i="1"/>
  <c r="AM267" i="1"/>
  <c r="AD267" i="1"/>
  <c r="AL267" i="1"/>
  <c r="R266" i="1"/>
  <c r="N266" i="1"/>
  <c r="J266" i="1"/>
  <c r="G267" i="1"/>
  <c r="Q266" i="1"/>
  <c r="M266" i="1"/>
  <c r="I266" i="1"/>
  <c r="P266" i="1"/>
  <c r="H266" i="1"/>
  <c r="O266" i="1"/>
  <c r="V266" i="1"/>
  <c r="L266" i="1"/>
  <c r="K266" i="1"/>
  <c r="S266" i="1"/>
  <c r="A153" i="2" l="1"/>
  <c r="B154" i="2"/>
  <c r="V267" i="1"/>
  <c r="P267" i="1"/>
  <c r="L267" i="1"/>
  <c r="H267" i="1"/>
  <c r="S267" i="1"/>
  <c r="O267" i="1"/>
  <c r="K267" i="1"/>
  <c r="R267" i="1"/>
  <c r="J267" i="1"/>
  <c r="Q267" i="1"/>
  <c r="I267" i="1"/>
  <c r="N267" i="1"/>
  <c r="M267" i="1"/>
  <c r="G268" i="1"/>
  <c r="AC269" i="1"/>
  <c r="AT268" i="1"/>
  <c r="AU268" i="1"/>
  <c r="AM268" i="1"/>
  <c r="AI268" i="1"/>
  <c r="AD268" i="1"/>
  <c r="AQ268" i="1"/>
  <c r="AL268" i="1"/>
  <c r="AH268" i="1"/>
  <c r="AK268" i="1"/>
  <c r="AV268" i="1"/>
  <c r="AJ268" i="1"/>
  <c r="AP268" i="1"/>
  <c r="AF268" i="1"/>
  <c r="AN268" i="1"/>
  <c r="AE268" i="1"/>
  <c r="A154" i="2" l="1"/>
  <c r="B155" i="2"/>
  <c r="AQ269" i="1"/>
  <c r="AL269" i="1"/>
  <c r="AH269" i="1"/>
  <c r="AV269" i="1"/>
  <c r="AP269" i="1"/>
  <c r="AK269" i="1"/>
  <c r="AF269" i="1"/>
  <c r="AM269" i="1"/>
  <c r="AD269" i="1"/>
  <c r="AC270" i="1"/>
  <c r="AU269" i="1"/>
  <c r="AJ269" i="1"/>
  <c r="AT269" i="1"/>
  <c r="AN269" i="1"/>
  <c r="AI269" i="1"/>
  <c r="AE269" i="1"/>
  <c r="R268" i="1"/>
  <c r="N268" i="1"/>
  <c r="J268" i="1"/>
  <c r="Q268" i="1"/>
  <c r="M268" i="1"/>
  <c r="I268" i="1"/>
  <c r="G269" i="1"/>
  <c r="V268" i="1"/>
  <c r="L268" i="1"/>
  <c r="S268" i="1"/>
  <c r="K268" i="1"/>
  <c r="P268" i="1"/>
  <c r="H268" i="1"/>
  <c r="O268" i="1"/>
  <c r="A155" i="2" l="1"/>
  <c r="B156" i="2"/>
  <c r="G270" i="1"/>
  <c r="V269" i="1"/>
  <c r="P269" i="1"/>
  <c r="L269" i="1"/>
  <c r="H269" i="1"/>
  <c r="O269" i="1"/>
  <c r="J269" i="1"/>
  <c r="S269" i="1"/>
  <c r="N269" i="1"/>
  <c r="I269" i="1"/>
  <c r="R269" i="1"/>
  <c r="Q269" i="1"/>
  <c r="M269" i="1"/>
  <c r="K269" i="1"/>
  <c r="AC271" i="1"/>
  <c r="AU270" i="1"/>
  <c r="AN270" i="1"/>
  <c r="AJ270" i="1"/>
  <c r="AE270" i="1"/>
  <c r="AT270" i="1"/>
  <c r="AM270" i="1"/>
  <c r="AI270" i="1"/>
  <c r="AD270" i="1"/>
  <c r="AP270" i="1"/>
  <c r="AF270" i="1"/>
  <c r="AL270" i="1"/>
  <c r="AV270" i="1"/>
  <c r="AQ270" i="1"/>
  <c r="AK270" i="1"/>
  <c r="AH270" i="1"/>
  <c r="A156" i="2" l="1"/>
  <c r="B157" i="2"/>
  <c r="AQ271" i="1"/>
  <c r="AL271" i="1"/>
  <c r="AH271" i="1"/>
  <c r="AV271" i="1"/>
  <c r="AP271" i="1"/>
  <c r="AK271" i="1"/>
  <c r="AF271" i="1"/>
  <c r="AT271" i="1"/>
  <c r="AI271" i="1"/>
  <c r="AN271" i="1"/>
  <c r="AE271" i="1"/>
  <c r="AD271" i="1"/>
  <c r="AC272" i="1"/>
  <c r="AU271" i="1"/>
  <c r="AM271" i="1"/>
  <c r="AJ271" i="1"/>
  <c r="S270" i="1"/>
  <c r="O270" i="1"/>
  <c r="K270" i="1"/>
  <c r="R270" i="1"/>
  <c r="N270" i="1"/>
  <c r="J270" i="1"/>
  <c r="P270" i="1"/>
  <c r="H270" i="1"/>
  <c r="G271" i="1"/>
  <c r="M270" i="1"/>
  <c r="V270" i="1"/>
  <c r="Q270" i="1"/>
  <c r="L270" i="1"/>
  <c r="I270" i="1"/>
  <c r="A157" i="2" l="1"/>
  <c r="B158" i="2"/>
  <c r="G272" i="1"/>
  <c r="Q271" i="1"/>
  <c r="M271" i="1"/>
  <c r="I271" i="1"/>
  <c r="V271" i="1"/>
  <c r="P271" i="1"/>
  <c r="L271" i="1"/>
  <c r="H271" i="1"/>
  <c r="R271" i="1"/>
  <c r="J271" i="1"/>
  <c r="O271" i="1"/>
  <c r="S271" i="1"/>
  <c r="N271" i="1"/>
  <c r="K271" i="1"/>
  <c r="AC273" i="1"/>
  <c r="AU272" i="1"/>
  <c r="AN272" i="1"/>
  <c r="AJ272" i="1"/>
  <c r="AE272" i="1"/>
  <c r="AT272" i="1"/>
  <c r="AM272" i="1"/>
  <c r="AI272" i="1"/>
  <c r="AD272" i="1"/>
  <c r="AV272" i="1"/>
  <c r="AK272" i="1"/>
  <c r="AQ272" i="1"/>
  <c r="AH272" i="1"/>
  <c r="AF272" i="1"/>
  <c r="AP272" i="1"/>
  <c r="AL272" i="1"/>
  <c r="A158" i="2" l="1"/>
  <c r="B159" i="2"/>
  <c r="AQ273" i="1"/>
  <c r="AL273" i="1"/>
  <c r="AH273" i="1"/>
  <c r="AV273" i="1"/>
  <c r="AP273" i="1"/>
  <c r="AK273" i="1"/>
  <c r="AF273" i="1"/>
  <c r="AM273" i="1"/>
  <c r="AD273" i="1"/>
  <c r="AC274" i="1"/>
  <c r="AU273" i="1"/>
  <c r="AJ273" i="1"/>
  <c r="AI273" i="1"/>
  <c r="AE273" i="1"/>
  <c r="AT273" i="1"/>
  <c r="AN273" i="1"/>
  <c r="S272" i="1"/>
  <c r="O272" i="1"/>
  <c r="K272" i="1"/>
  <c r="R272" i="1"/>
  <c r="N272" i="1"/>
  <c r="J272" i="1"/>
  <c r="V272" i="1"/>
  <c r="L272" i="1"/>
  <c r="Q272" i="1"/>
  <c r="I272" i="1"/>
  <c r="H272" i="1"/>
  <c r="G273" i="1"/>
  <c r="P272" i="1"/>
  <c r="M272" i="1"/>
  <c r="A159" i="2" l="1"/>
  <c r="B160" i="2"/>
  <c r="G274" i="1"/>
  <c r="Q273" i="1"/>
  <c r="M273" i="1"/>
  <c r="I273" i="1"/>
  <c r="V273" i="1"/>
  <c r="P273" i="1"/>
  <c r="L273" i="1"/>
  <c r="H273" i="1"/>
  <c r="N273" i="1"/>
  <c r="S273" i="1"/>
  <c r="K273" i="1"/>
  <c r="J273" i="1"/>
  <c r="R273" i="1"/>
  <c r="O273" i="1"/>
  <c r="AC275" i="1"/>
  <c r="AU274" i="1"/>
  <c r="AN274" i="1"/>
  <c r="AJ274" i="1"/>
  <c r="AE274" i="1"/>
  <c r="AT274" i="1"/>
  <c r="AM274" i="1"/>
  <c r="AI274" i="1"/>
  <c r="AD274" i="1"/>
  <c r="AP274" i="1"/>
  <c r="AF274" i="1"/>
  <c r="AL274" i="1"/>
  <c r="AK274" i="1"/>
  <c r="AH274" i="1"/>
  <c r="AV274" i="1"/>
  <c r="AQ274" i="1"/>
  <c r="A160" i="2" l="1"/>
  <c r="B161" i="2"/>
  <c r="AQ275" i="1"/>
  <c r="AL275" i="1"/>
  <c r="AH275" i="1"/>
  <c r="AV275" i="1"/>
  <c r="AP275" i="1"/>
  <c r="AK275" i="1"/>
  <c r="AF275" i="1"/>
  <c r="AT275" i="1"/>
  <c r="AI275" i="1"/>
  <c r="AN275" i="1"/>
  <c r="AE275" i="1"/>
  <c r="AM275" i="1"/>
  <c r="AJ275" i="1"/>
  <c r="AD275" i="1"/>
  <c r="AU275" i="1"/>
  <c r="AC276" i="1"/>
  <c r="S274" i="1"/>
  <c r="O274" i="1"/>
  <c r="K274" i="1"/>
  <c r="R274" i="1"/>
  <c r="N274" i="1"/>
  <c r="J274" i="1"/>
  <c r="P274" i="1"/>
  <c r="H274" i="1"/>
  <c r="G275" i="1"/>
  <c r="M274" i="1"/>
  <c r="L274" i="1"/>
  <c r="I274" i="1"/>
  <c r="V274" i="1"/>
  <c r="Q274" i="1"/>
  <c r="A161" i="2" l="1"/>
  <c r="B162" i="2"/>
  <c r="AC277" i="1"/>
  <c r="AU276" i="1"/>
  <c r="AN276" i="1"/>
  <c r="AJ276" i="1"/>
  <c r="AE276" i="1"/>
  <c r="AT276" i="1"/>
  <c r="AM276" i="1"/>
  <c r="AI276" i="1"/>
  <c r="AD276" i="1"/>
  <c r="AV276" i="1"/>
  <c r="AK276" i="1"/>
  <c r="AQ276" i="1"/>
  <c r="AH276" i="1"/>
  <c r="AP276" i="1"/>
  <c r="AL276" i="1"/>
  <c r="AF276" i="1"/>
  <c r="G276" i="1"/>
  <c r="Q275" i="1"/>
  <c r="M275" i="1"/>
  <c r="I275" i="1"/>
  <c r="V275" i="1"/>
  <c r="P275" i="1"/>
  <c r="L275" i="1"/>
  <c r="H275" i="1"/>
  <c r="R275" i="1"/>
  <c r="J275" i="1"/>
  <c r="O275" i="1"/>
  <c r="N275" i="1"/>
  <c r="K275" i="1"/>
  <c r="S275" i="1"/>
  <c r="A162" i="2" l="1"/>
  <c r="B163" i="2"/>
  <c r="S276" i="1"/>
  <c r="O276" i="1"/>
  <c r="K276" i="1"/>
  <c r="R276" i="1"/>
  <c r="N276" i="1"/>
  <c r="J276" i="1"/>
  <c r="V276" i="1"/>
  <c r="L276" i="1"/>
  <c r="Q276" i="1"/>
  <c r="I276" i="1"/>
  <c r="P276" i="1"/>
  <c r="M276" i="1"/>
  <c r="H276" i="1"/>
  <c r="G277" i="1"/>
  <c r="AQ277" i="1"/>
  <c r="AL277" i="1"/>
  <c r="AH277" i="1"/>
  <c r="AV277" i="1"/>
  <c r="AP277" i="1"/>
  <c r="AK277" i="1"/>
  <c r="AF277" i="1"/>
  <c r="AM277" i="1"/>
  <c r="AD277" i="1"/>
  <c r="AC278" i="1"/>
  <c r="AU277" i="1"/>
  <c r="AJ277" i="1"/>
  <c r="AT277" i="1"/>
  <c r="AN277" i="1"/>
  <c r="AI277" i="1"/>
  <c r="AE277" i="1"/>
  <c r="A163" i="2" l="1"/>
  <c r="B164" i="2"/>
  <c r="AC279" i="1"/>
  <c r="AU278" i="1"/>
  <c r="AN278" i="1"/>
  <c r="AJ278" i="1"/>
  <c r="AE278" i="1"/>
  <c r="AT278" i="1"/>
  <c r="AM278" i="1"/>
  <c r="AI278" i="1"/>
  <c r="AD278" i="1"/>
  <c r="AP278" i="1"/>
  <c r="AF278" i="1"/>
  <c r="AL278" i="1"/>
  <c r="AV278" i="1"/>
  <c r="AQ278" i="1"/>
  <c r="AK278" i="1"/>
  <c r="AH278" i="1"/>
  <c r="G278" i="1"/>
  <c r="Q277" i="1"/>
  <c r="M277" i="1"/>
  <c r="I277" i="1"/>
  <c r="V277" i="1"/>
  <c r="P277" i="1"/>
  <c r="L277" i="1"/>
  <c r="H277" i="1"/>
  <c r="N277" i="1"/>
  <c r="S277" i="1"/>
  <c r="K277" i="1"/>
  <c r="R277" i="1"/>
  <c r="O277" i="1"/>
  <c r="J277" i="1"/>
  <c r="A164" i="2" l="1"/>
  <c r="B165" i="2"/>
  <c r="S278" i="1"/>
  <c r="O278" i="1"/>
  <c r="K278" i="1"/>
  <c r="R278" i="1"/>
  <c r="N278" i="1"/>
  <c r="J278" i="1"/>
  <c r="P278" i="1"/>
  <c r="H278" i="1"/>
  <c r="G279" i="1"/>
  <c r="M278" i="1"/>
  <c r="V278" i="1"/>
  <c r="Q278" i="1"/>
  <c r="L278" i="1"/>
  <c r="I278" i="1"/>
  <c r="AQ279" i="1"/>
  <c r="AL279" i="1"/>
  <c r="AH279" i="1"/>
  <c r="AV279" i="1"/>
  <c r="AP279" i="1"/>
  <c r="AK279" i="1"/>
  <c r="AF279" i="1"/>
  <c r="AT279" i="1"/>
  <c r="AI279" i="1"/>
  <c r="AN279" i="1"/>
  <c r="AE279" i="1"/>
  <c r="AD279" i="1"/>
  <c r="AC280" i="1"/>
  <c r="AU279" i="1"/>
  <c r="AM279" i="1"/>
  <c r="AJ279" i="1"/>
  <c r="A165" i="2" l="1"/>
  <c r="B166" i="2"/>
  <c r="AV280" i="1"/>
  <c r="AP280" i="1"/>
  <c r="AK280" i="1"/>
  <c r="AC281" i="1"/>
  <c r="AU280" i="1"/>
  <c r="AQ280" i="1"/>
  <c r="AJ280" i="1"/>
  <c r="AE280" i="1"/>
  <c r="AN280" i="1"/>
  <c r="AI280" i="1"/>
  <c r="AD280" i="1"/>
  <c r="AL280" i="1"/>
  <c r="AH280" i="1"/>
  <c r="AF280" i="1"/>
  <c r="AT280" i="1"/>
  <c r="AM280" i="1"/>
  <c r="G280" i="1"/>
  <c r="Q279" i="1"/>
  <c r="M279" i="1"/>
  <c r="I279" i="1"/>
  <c r="V279" i="1"/>
  <c r="P279" i="1"/>
  <c r="L279" i="1"/>
  <c r="H279" i="1"/>
  <c r="R279" i="1"/>
  <c r="J279" i="1"/>
  <c r="O279" i="1"/>
  <c r="S279" i="1"/>
  <c r="N279" i="1"/>
  <c r="K279" i="1"/>
  <c r="A166" i="2" l="1"/>
  <c r="B167" i="2"/>
  <c r="AT281" i="1"/>
  <c r="AM281" i="1"/>
  <c r="AI281" i="1"/>
  <c r="AD281" i="1"/>
  <c r="AQ281" i="1"/>
  <c r="AL281" i="1"/>
  <c r="AH281" i="1"/>
  <c r="AC282" i="1"/>
  <c r="AU281" i="1"/>
  <c r="AJ281" i="1"/>
  <c r="AP281" i="1"/>
  <c r="AF281" i="1"/>
  <c r="AN281" i="1"/>
  <c r="AK281" i="1"/>
  <c r="AE281" i="1"/>
  <c r="AV281" i="1"/>
  <c r="S280" i="1"/>
  <c r="O280" i="1"/>
  <c r="K280" i="1"/>
  <c r="R280" i="1"/>
  <c r="N280" i="1"/>
  <c r="J280" i="1"/>
  <c r="V280" i="1"/>
  <c r="L280" i="1"/>
  <c r="G281" i="1"/>
  <c r="Q280" i="1"/>
  <c r="I280" i="1"/>
  <c r="H280" i="1"/>
  <c r="P280" i="1"/>
  <c r="M280" i="1"/>
  <c r="A167" i="2" l="1"/>
  <c r="B168" i="2"/>
  <c r="AV282" i="1"/>
  <c r="AP282" i="1"/>
  <c r="AK282" i="1"/>
  <c r="AF282" i="1"/>
  <c r="AC283" i="1"/>
  <c r="AU282" i="1"/>
  <c r="AN282" i="1"/>
  <c r="AJ282" i="1"/>
  <c r="AE282" i="1"/>
  <c r="AL282" i="1"/>
  <c r="AT282" i="1"/>
  <c r="AI282" i="1"/>
  <c r="AQ282" i="1"/>
  <c r="AM282" i="1"/>
  <c r="AH282" i="1"/>
  <c r="AD282" i="1"/>
  <c r="R281" i="1"/>
  <c r="N281" i="1"/>
  <c r="J281" i="1"/>
  <c r="G282" i="1"/>
  <c r="Q281" i="1"/>
  <c r="M281" i="1"/>
  <c r="I281" i="1"/>
  <c r="S281" i="1"/>
  <c r="K281" i="1"/>
  <c r="P281" i="1"/>
  <c r="H281" i="1"/>
  <c r="O281" i="1"/>
  <c r="L281" i="1"/>
  <c r="V281" i="1"/>
  <c r="A168" i="2" l="1"/>
  <c r="B169" i="2"/>
  <c r="V282" i="1"/>
  <c r="P282" i="1"/>
  <c r="L282" i="1"/>
  <c r="H282" i="1"/>
  <c r="S282" i="1"/>
  <c r="O282" i="1"/>
  <c r="K282" i="1"/>
  <c r="G283" i="1"/>
  <c r="M282" i="1"/>
  <c r="R282" i="1"/>
  <c r="J282" i="1"/>
  <c r="Q282" i="1"/>
  <c r="N282" i="1"/>
  <c r="I282" i="1"/>
  <c r="AT283" i="1"/>
  <c r="AM283" i="1"/>
  <c r="AI283" i="1"/>
  <c r="AD283" i="1"/>
  <c r="AQ283" i="1"/>
  <c r="AL283" i="1"/>
  <c r="AH283" i="1"/>
  <c r="AN283" i="1"/>
  <c r="AE283" i="1"/>
  <c r="AV283" i="1"/>
  <c r="AK283" i="1"/>
  <c r="AC284" i="1"/>
  <c r="AU283" i="1"/>
  <c r="AP283" i="1"/>
  <c r="AJ283" i="1"/>
  <c r="AF283" i="1"/>
  <c r="A169" i="2" l="1"/>
  <c r="B170" i="2"/>
  <c r="R283" i="1"/>
  <c r="N283" i="1"/>
  <c r="J283" i="1"/>
  <c r="G284" i="1"/>
  <c r="Q283" i="1"/>
  <c r="M283" i="1"/>
  <c r="I283" i="1"/>
  <c r="O283" i="1"/>
  <c r="V283" i="1"/>
  <c r="L283" i="1"/>
  <c r="S283" i="1"/>
  <c r="P283" i="1"/>
  <c r="K283" i="1"/>
  <c r="H283" i="1"/>
  <c r="AV284" i="1"/>
  <c r="AP284" i="1"/>
  <c r="AK284" i="1"/>
  <c r="AF284" i="1"/>
  <c r="AC285" i="1"/>
  <c r="AU284" i="1"/>
  <c r="AN284" i="1"/>
  <c r="AJ284" i="1"/>
  <c r="AE284" i="1"/>
  <c r="AQ284" i="1"/>
  <c r="AH284" i="1"/>
  <c r="AM284" i="1"/>
  <c r="AD284" i="1"/>
  <c r="AT284" i="1"/>
  <c r="AL284" i="1"/>
  <c r="AI284" i="1"/>
  <c r="A170" i="2" l="1"/>
  <c r="B171" i="2"/>
  <c r="V284" i="1"/>
  <c r="P284" i="1"/>
  <c r="L284" i="1"/>
  <c r="H284" i="1"/>
  <c r="S284" i="1"/>
  <c r="O284" i="1"/>
  <c r="K284" i="1"/>
  <c r="Q284" i="1"/>
  <c r="I284" i="1"/>
  <c r="N284" i="1"/>
  <c r="G285" i="1"/>
  <c r="R284" i="1"/>
  <c r="M284" i="1"/>
  <c r="J284" i="1"/>
  <c r="AT285" i="1"/>
  <c r="AM285" i="1"/>
  <c r="AI285" i="1"/>
  <c r="AD285" i="1"/>
  <c r="AQ285" i="1"/>
  <c r="AL285" i="1"/>
  <c r="AH285" i="1"/>
  <c r="AC286" i="1"/>
  <c r="AU285" i="1"/>
  <c r="AJ285" i="1"/>
  <c r="AP285" i="1"/>
  <c r="AF285" i="1"/>
  <c r="AE285" i="1"/>
  <c r="AV285" i="1"/>
  <c r="AN285" i="1"/>
  <c r="AK285" i="1"/>
  <c r="A171" i="2" l="1"/>
  <c r="B172" i="2"/>
  <c r="AV286" i="1"/>
  <c r="AP286" i="1"/>
  <c r="AK286" i="1"/>
  <c r="AF286" i="1"/>
  <c r="AC287" i="1"/>
  <c r="AU286" i="1"/>
  <c r="AN286" i="1"/>
  <c r="AJ286" i="1"/>
  <c r="AE286" i="1"/>
  <c r="AL286" i="1"/>
  <c r="AT286" i="1"/>
  <c r="AI286" i="1"/>
  <c r="AH286" i="1"/>
  <c r="AD286" i="1"/>
  <c r="AQ286" i="1"/>
  <c r="AM286" i="1"/>
  <c r="R285" i="1"/>
  <c r="N285" i="1"/>
  <c r="J285" i="1"/>
  <c r="G286" i="1"/>
  <c r="Q285" i="1"/>
  <c r="M285" i="1"/>
  <c r="I285" i="1"/>
  <c r="S285" i="1"/>
  <c r="K285" i="1"/>
  <c r="P285" i="1"/>
  <c r="H285" i="1"/>
  <c r="V285" i="1"/>
  <c r="O285" i="1"/>
  <c r="L285" i="1"/>
  <c r="A172" i="2" l="1"/>
  <c r="B173" i="2"/>
  <c r="V286" i="1"/>
  <c r="P286" i="1"/>
  <c r="L286" i="1"/>
  <c r="H286" i="1"/>
  <c r="S286" i="1"/>
  <c r="O286" i="1"/>
  <c r="K286" i="1"/>
  <c r="G287" i="1"/>
  <c r="M286" i="1"/>
  <c r="R286" i="1"/>
  <c r="J286" i="1"/>
  <c r="I286" i="1"/>
  <c r="Q286" i="1"/>
  <c r="N286" i="1"/>
  <c r="AT287" i="1"/>
  <c r="AM287" i="1"/>
  <c r="AI287" i="1"/>
  <c r="AD287" i="1"/>
  <c r="AQ287" i="1"/>
  <c r="AL287" i="1"/>
  <c r="AH287" i="1"/>
  <c r="AN287" i="1"/>
  <c r="AE287" i="1"/>
  <c r="AV287" i="1"/>
  <c r="AK287" i="1"/>
  <c r="AJ287" i="1"/>
  <c r="AF287" i="1"/>
  <c r="AC288" i="1"/>
  <c r="AU287" i="1"/>
  <c r="AP287" i="1"/>
  <c r="A173" i="2" l="1"/>
  <c r="B174" i="2"/>
  <c r="AV288" i="1"/>
  <c r="AP288" i="1"/>
  <c r="AK288" i="1"/>
  <c r="AF288" i="1"/>
  <c r="AC289" i="1"/>
  <c r="AU288" i="1"/>
  <c r="AN288" i="1"/>
  <c r="AJ288" i="1"/>
  <c r="AE288" i="1"/>
  <c r="AQ288" i="1"/>
  <c r="AH288" i="1"/>
  <c r="AM288" i="1"/>
  <c r="AD288" i="1"/>
  <c r="AL288" i="1"/>
  <c r="AI288" i="1"/>
  <c r="AT288" i="1"/>
  <c r="R287" i="1"/>
  <c r="N287" i="1"/>
  <c r="J287" i="1"/>
  <c r="G288" i="1"/>
  <c r="Q287" i="1"/>
  <c r="M287" i="1"/>
  <c r="I287" i="1"/>
  <c r="O287" i="1"/>
  <c r="V287" i="1"/>
  <c r="L287" i="1"/>
  <c r="K287" i="1"/>
  <c r="H287" i="1"/>
  <c r="S287" i="1"/>
  <c r="P287" i="1"/>
  <c r="A174" i="2" l="1"/>
  <c r="B175" i="2"/>
  <c r="V288" i="1"/>
  <c r="P288" i="1"/>
  <c r="L288" i="1"/>
  <c r="H288" i="1"/>
  <c r="S288" i="1"/>
  <c r="O288" i="1"/>
  <c r="K288" i="1"/>
  <c r="Q288" i="1"/>
  <c r="I288" i="1"/>
  <c r="N288" i="1"/>
  <c r="M288" i="1"/>
  <c r="J288" i="1"/>
  <c r="G289" i="1"/>
  <c r="R288" i="1"/>
  <c r="AT289" i="1"/>
  <c r="AM289" i="1"/>
  <c r="AI289" i="1"/>
  <c r="AD289" i="1"/>
  <c r="AQ289" i="1"/>
  <c r="AL289" i="1"/>
  <c r="AH289" i="1"/>
  <c r="AC290" i="1"/>
  <c r="AU289" i="1"/>
  <c r="AJ289" i="1"/>
  <c r="AP289" i="1"/>
  <c r="AF289" i="1"/>
  <c r="AN289" i="1"/>
  <c r="AK289" i="1"/>
  <c r="AE289" i="1"/>
  <c r="AV289" i="1"/>
  <c r="A175" i="2" l="1"/>
  <c r="B176" i="2"/>
  <c r="AV290" i="1"/>
  <c r="AP290" i="1"/>
  <c r="AK290" i="1"/>
  <c r="AF290" i="1"/>
  <c r="AC291" i="1"/>
  <c r="AU290" i="1"/>
  <c r="AN290" i="1"/>
  <c r="AJ290" i="1"/>
  <c r="AE290" i="1"/>
  <c r="AL290" i="1"/>
  <c r="AT290" i="1"/>
  <c r="AI290" i="1"/>
  <c r="AQ290" i="1"/>
  <c r="AM290" i="1"/>
  <c r="AH290" i="1"/>
  <c r="AD290" i="1"/>
  <c r="R289" i="1"/>
  <c r="N289" i="1"/>
  <c r="J289" i="1"/>
  <c r="G290" i="1"/>
  <c r="Q289" i="1"/>
  <c r="M289" i="1"/>
  <c r="I289" i="1"/>
  <c r="S289" i="1"/>
  <c r="K289" i="1"/>
  <c r="P289" i="1"/>
  <c r="H289" i="1"/>
  <c r="O289" i="1"/>
  <c r="L289" i="1"/>
  <c r="V289" i="1"/>
  <c r="A176" i="2" l="1"/>
  <c r="B177" i="2"/>
  <c r="V290" i="1"/>
  <c r="P290" i="1"/>
  <c r="L290" i="1"/>
  <c r="H290" i="1"/>
  <c r="S290" i="1"/>
  <c r="O290" i="1"/>
  <c r="K290" i="1"/>
  <c r="G291" i="1"/>
  <c r="M290" i="1"/>
  <c r="R290" i="1"/>
  <c r="J290" i="1"/>
  <c r="Q290" i="1"/>
  <c r="N290" i="1"/>
  <c r="I290" i="1"/>
  <c r="AT291" i="1"/>
  <c r="AM291" i="1"/>
  <c r="AI291" i="1"/>
  <c r="AD291" i="1"/>
  <c r="AQ291" i="1"/>
  <c r="AL291" i="1"/>
  <c r="AH291" i="1"/>
  <c r="AN291" i="1"/>
  <c r="AE291" i="1"/>
  <c r="AV291" i="1"/>
  <c r="AK291" i="1"/>
  <c r="AC292" i="1"/>
  <c r="AU291" i="1"/>
  <c r="AP291" i="1"/>
  <c r="AJ291" i="1"/>
  <c r="AF291" i="1"/>
  <c r="A177" i="2" l="1"/>
  <c r="B178" i="2"/>
  <c r="R291" i="1"/>
  <c r="N291" i="1"/>
  <c r="J291" i="1"/>
  <c r="G292" i="1"/>
  <c r="Q291" i="1"/>
  <c r="M291" i="1"/>
  <c r="I291" i="1"/>
  <c r="O291" i="1"/>
  <c r="V291" i="1"/>
  <c r="L291" i="1"/>
  <c r="S291" i="1"/>
  <c r="P291" i="1"/>
  <c r="K291" i="1"/>
  <c r="H291" i="1"/>
  <c r="AV292" i="1"/>
  <c r="AP292" i="1"/>
  <c r="AK292" i="1"/>
  <c r="AF292" i="1"/>
  <c r="AC293" i="1"/>
  <c r="AU292" i="1"/>
  <c r="AN292" i="1"/>
  <c r="AJ292" i="1"/>
  <c r="AE292" i="1"/>
  <c r="AQ292" i="1"/>
  <c r="AH292" i="1"/>
  <c r="AM292" i="1"/>
  <c r="AD292" i="1"/>
  <c r="AT292" i="1"/>
  <c r="AL292" i="1"/>
  <c r="AI292" i="1"/>
  <c r="A178" i="2" l="1"/>
  <c r="B179" i="2"/>
  <c r="V292" i="1"/>
  <c r="P292" i="1"/>
  <c r="L292" i="1"/>
  <c r="H292" i="1"/>
  <c r="S292" i="1"/>
  <c r="O292" i="1"/>
  <c r="K292" i="1"/>
  <c r="Q292" i="1"/>
  <c r="I292" i="1"/>
  <c r="N292" i="1"/>
  <c r="G293" i="1"/>
  <c r="R292" i="1"/>
  <c r="M292" i="1"/>
  <c r="J292" i="1"/>
  <c r="AT293" i="1"/>
  <c r="AM293" i="1"/>
  <c r="AI293" i="1"/>
  <c r="AD293" i="1"/>
  <c r="AQ293" i="1"/>
  <c r="AL293" i="1"/>
  <c r="AH293" i="1"/>
  <c r="AC294" i="1"/>
  <c r="AU293" i="1"/>
  <c r="AJ293" i="1"/>
  <c r="AP293" i="1"/>
  <c r="AF293" i="1"/>
  <c r="AE293" i="1"/>
  <c r="AV293" i="1"/>
  <c r="AN293" i="1"/>
  <c r="AK293" i="1"/>
  <c r="A179" i="2" l="1"/>
  <c r="B180" i="2"/>
  <c r="R293" i="1"/>
  <c r="N293" i="1"/>
  <c r="J293" i="1"/>
  <c r="G294" i="1"/>
  <c r="Q293" i="1"/>
  <c r="M293" i="1"/>
  <c r="I293" i="1"/>
  <c r="S293" i="1"/>
  <c r="K293" i="1"/>
  <c r="P293" i="1"/>
  <c r="H293" i="1"/>
  <c r="V293" i="1"/>
  <c r="O293" i="1"/>
  <c r="L293" i="1"/>
  <c r="AV294" i="1"/>
  <c r="AP294" i="1"/>
  <c r="AK294" i="1"/>
  <c r="AF294" i="1"/>
  <c r="AC295" i="1"/>
  <c r="AU294" i="1"/>
  <c r="AN294" i="1"/>
  <c r="AJ294" i="1"/>
  <c r="AE294" i="1"/>
  <c r="AL294" i="1"/>
  <c r="AT294" i="1"/>
  <c r="AI294" i="1"/>
  <c r="AH294" i="1"/>
  <c r="AD294" i="1"/>
  <c r="AQ294" i="1"/>
  <c r="AM294" i="1"/>
  <c r="A180" i="2" l="1"/>
  <c r="B181" i="2"/>
  <c r="V294" i="1"/>
  <c r="P294" i="1"/>
  <c r="L294" i="1"/>
  <c r="H294" i="1"/>
  <c r="S294" i="1"/>
  <c r="O294" i="1"/>
  <c r="K294" i="1"/>
  <c r="G295" i="1"/>
  <c r="M294" i="1"/>
  <c r="R294" i="1"/>
  <c r="J294" i="1"/>
  <c r="I294" i="1"/>
  <c r="Q294" i="1"/>
  <c r="N294" i="1"/>
  <c r="AT295" i="1"/>
  <c r="AM295" i="1"/>
  <c r="AI295" i="1"/>
  <c r="AD295" i="1"/>
  <c r="AQ295" i="1"/>
  <c r="AL295" i="1"/>
  <c r="AH295" i="1"/>
  <c r="AN295" i="1"/>
  <c r="AE295" i="1"/>
  <c r="AV295" i="1"/>
  <c r="AK295" i="1"/>
  <c r="AJ295" i="1"/>
  <c r="AF295" i="1"/>
  <c r="AC296" i="1"/>
  <c r="AU295" i="1"/>
  <c r="AP295" i="1"/>
  <c r="A181" i="2" l="1"/>
  <c r="B182" i="2"/>
  <c r="AV296" i="1"/>
  <c r="AP296" i="1"/>
  <c r="AK296" i="1"/>
  <c r="AF296" i="1"/>
  <c r="AC297" i="1"/>
  <c r="AU296" i="1"/>
  <c r="AN296" i="1"/>
  <c r="AJ296" i="1"/>
  <c r="AE296" i="1"/>
  <c r="AQ296" i="1"/>
  <c r="AH296" i="1"/>
  <c r="AM296" i="1"/>
  <c r="AD296" i="1"/>
  <c r="AL296" i="1"/>
  <c r="AI296" i="1"/>
  <c r="AT296" i="1"/>
  <c r="R295" i="1"/>
  <c r="N295" i="1"/>
  <c r="J295" i="1"/>
  <c r="G296" i="1"/>
  <c r="Q295" i="1"/>
  <c r="M295" i="1"/>
  <c r="I295" i="1"/>
  <c r="O295" i="1"/>
  <c r="V295" i="1"/>
  <c r="L295" i="1"/>
  <c r="K295" i="1"/>
  <c r="H295" i="1"/>
  <c r="S295" i="1"/>
  <c r="P295" i="1"/>
  <c r="A182" i="2" l="1"/>
  <c r="B183" i="2"/>
  <c r="G297" i="1"/>
  <c r="V296" i="1"/>
  <c r="P296" i="1"/>
  <c r="L296" i="1"/>
  <c r="H296" i="1"/>
  <c r="S296" i="1"/>
  <c r="O296" i="1"/>
  <c r="K296" i="1"/>
  <c r="Q296" i="1"/>
  <c r="I296" i="1"/>
  <c r="N296" i="1"/>
  <c r="M296" i="1"/>
  <c r="J296" i="1"/>
  <c r="R296" i="1"/>
  <c r="AC298" i="1"/>
  <c r="AU297" i="1"/>
  <c r="AN297" i="1"/>
  <c r="AJ297" i="1"/>
  <c r="AE297" i="1"/>
  <c r="AT297" i="1"/>
  <c r="AM297" i="1"/>
  <c r="AI297" i="1"/>
  <c r="AD297" i="1"/>
  <c r="AP297" i="1"/>
  <c r="AF297" i="1"/>
  <c r="AL297" i="1"/>
  <c r="AH297" i="1"/>
  <c r="AV297" i="1"/>
  <c r="AQ297" i="1"/>
  <c r="AK297" i="1"/>
  <c r="A183" i="2" l="1"/>
  <c r="B184" i="2"/>
  <c r="R297" i="1"/>
  <c r="N297" i="1"/>
  <c r="J297" i="1"/>
  <c r="Q297" i="1"/>
  <c r="L297" i="1"/>
  <c r="G298" i="1"/>
  <c r="P297" i="1"/>
  <c r="K297" i="1"/>
  <c r="M297" i="1"/>
  <c r="V297" i="1"/>
  <c r="I297" i="1"/>
  <c r="S297" i="1"/>
  <c r="O297" i="1"/>
  <c r="H297" i="1"/>
  <c r="AQ298" i="1"/>
  <c r="AL298" i="1"/>
  <c r="AH298" i="1"/>
  <c r="AV298" i="1"/>
  <c r="AP298" i="1"/>
  <c r="AK298" i="1"/>
  <c r="AF298" i="1"/>
  <c r="AT298" i="1"/>
  <c r="AI298" i="1"/>
  <c r="AN298" i="1"/>
  <c r="AE298" i="1"/>
  <c r="AJ298" i="1"/>
  <c r="AD298" i="1"/>
  <c r="AC299" i="1"/>
  <c r="AU298" i="1"/>
  <c r="AM298" i="1"/>
  <c r="A184" i="2" l="1"/>
  <c r="B185" i="2"/>
  <c r="AC300" i="1"/>
  <c r="AU299" i="1"/>
  <c r="AN299" i="1"/>
  <c r="AJ299" i="1"/>
  <c r="AE299" i="1"/>
  <c r="AT299" i="1"/>
  <c r="AM299" i="1"/>
  <c r="AI299" i="1"/>
  <c r="AD299" i="1"/>
  <c r="AV299" i="1"/>
  <c r="AK299" i="1"/>
  <c r="AQ299" i="1"/>
  <c r="AH299" i="1"/>
  <c r="AL299" i="1"/>
  <c r="AF299" i="1"/>
  <c r="AP299" i="1"/>
  <c r="G299" i="1"/>
  <c r="Q298" i="1"/>
  <c r="M298" i="1"/>
  <c r="I298" i="1"/>
  <c r="V298" i="1"/>
  <c r="P298" i="1"/>
  <c r="L298" i="1"/>
  <c r="H298" i="1"/>
  <c r="R298" i="1"/>
  <c r="J298" i="1"/>
  <c r="O298" i="1"/>
  <c r="K298" i="1"/>
  <c r="S298" i="1"/>
  <c r="N298" i="1"/>
  <c r="A185" i="2" l="1"/>
  <c r="B186" i="2"/>
  <c r="S299" i="1"/>
  <c r="O299" i="1"/>
  <c r="K299" i="1"/>
  <c r="R299" i="1"/>
  <c r="N299" i="1"/>
  <c r="J299" i="1"/>
  <c r="V299" i="1"/>
  <c r="L299" i="1"/>
  <c r="Q299" i="1"/>
  <c r="I299" i="1"/>
  <c r="M299" i="1"/>
  <c r="H299" i="1"/>
  <c r="P299" i="1"/>
  <c r="G300" i="1"/>
  <c r="AQ300" i="1"/>
  <c r="AL300" i="1"/>
  <c r="AH300" i="1"/>
  <c r="AV300" i="1"/>
  <c r="AP300" i="1"/>
  <c r="AK300" i="1"/>
  <c r="AF300" i="1"/>
  <c r="AM300" i="1"/>
  <c r="AD300" i="1"/>
  <c r="AC301" i="1"/>
  <c r="AU300" i="1"/>
  <c r="AJ300" i="1"/>
  <c r="AN300" i="1"/>
  <c r="AI300" i="1"/>
  <c r="AE300" i="1"/>
  <c r="AT300" i="1"/>
  <c r="A186" i="2" l="1"/>
  <c r="B187" i="2"/>
  <c r="A187" i="2" s="1"/>
  <c r="AC302" i="1"/>
  <c r="AU301" i="1"/>
  <c r="AN301" i="1"/>
  <c r="AJ301" i="1"/>
  <c r="AE301" i="1"/>
  <c r="AT301" i="1"/>
  <c r="AM301" i="1"/>
  <c r="AI301" i="1"/>
  <c r="AD301" i="1"/>
  <c r="AP301" i="1"/>
  <c r="AF301" i="1"/>
  <c r="AL301" i="1"/>
  <c r="AQ301" i="1"/>
  <c r="AK301" i="1"/>
  <c r="AH301" i="1"/>
  <c r="AV301" i="1"/>
  <c r="G301" i="1"/>
  <c r="Q300" i="1"/>
  <c r="M300" i="1"/>
  <c r="I300" i="1"/>
  <c r="V300" i="1"/>
  <c r="P300" i="1"/>
  <c r="L300" i="1"/>
  <c r="H300" i="1"/>
  <c r="N300" i="1"/>
  <c r="S300" i="1"/>
  <c r="K300" i="1"/>
  <c r="O300" i="1"/>
  <c r="J300" i="1"/>
  <c r="R300" i="1"/>
  <c r="S301" i="1" l="1"/>
  <c r="O301" i="1"/>
  <c r="K301" i="1"/>
  <c r="R301" i="1"/>
  <c r="N301" i="1"/>
  <c r="J301" i="1"/>
  <c r="P301" i="1"/>
  <c r="H301" i="1"/>
  <c r="G302" i="1"/>
  <c r="M301" i="1"/>
  <c r="Q301" i="1"/>
  <c r="L301" i="1"/>
  <c r="V301" i="1"/>
  <c r="I301" i="1"/>
  <c r="AQ302" i="1"/>
  <c r="AL302" i="1"/>
  <c r="AH302" i="1"/>
  <c r="AV302" i="1"/>
  <c r="AP302" i="1"/>
  <c r="AK302" i="1"/>
  <c r="AF302" i="1"/>
  <c r="AT302" i="1"/>
  <c r="AI302" i="1"/>
  <c r="AN302" i="1"/>
  <c r="AE302" i="1"/>
  <c r="AC303" i="1"/>
  <c r="AU302" i="1"/>
  <c r="AM302" i="1"/>
  <c r="AJ302" i="1"/>
  <c r="AD302" i="1"/>
  <c r="AU303" i="1" l="1"/>
  <c r="AU122" i="1" s="1"/>
  <c r="AN303" i="1"/>
  <c r="AJ303" i="1"/>
  <c r="AJ122" i="1" s="1"/>
  <c r="AE303" i="1"/>
  <c r="AT303" i="1"/>
  <c r="AT122" i="1" s="1"/>
  <c r="AM303" i="1"/>
  <c r="AI303" i="1"/>
  <c r="AI122" i="1" s="1"/>
  <c r="AD303" i="1"/>
  <c r="AV303" i="1"/>
  <c r="AV122" i="1" s="1"/>
  <c r="AK303" i="1"/>
  <c r="AK122" i="1" s="1"/>
  <c r="AQ303" i="1"/>
  <c r="AH303" i="1"/>
  <c r="AH122" i="1" s="1"/>
  <c r="AP303" i="1"/>
  <c r="AP122" i="1" s="1"/>
  <c r="AL303" i="1"/>
  <c r="AL122" i="1" s="1"/>
  <c r="AF303" i="1"/>
  <c r="AQ121" i="1"/>
  <c r="AM121" i="1"/>
  <c r="G303" i="1"/>
  <c r="Q302" i="1"/>
  <c r="M302" i="1"/>
  <c r="I302" i="1"/>
  <c r="V302" i="1"/>
  <c r="P302" i="1"/>
  <c r="L302" i="1"/>
  <c r="H302" i="1"/>
  <c r="R302" i="1"/>
  <c r="J302" i="1"/>
  <c r="O302" i="1"/>
  <c r="S302" i="1"/>
  <c r="N302" i="1"/>
  <c r="K302" i="1"/>
  <c r="AV121" i="1" l="1"/>
  <c r="AH121" i="1"/>
  <c r="S303" i="1"/>
  <c r="O303" i="1"/>
  <c r="K303" i="1"/>
  <c r="K122" i="1" s="1"/>
  <c r="R303" i="1"/>
  <c r="N303" i="1"/>
  <c r="J303" i="1"/>
  <c r="V303" i="1"/>
  <c r="V122" i="1" s="1"/>
  <c r="L303" i="1"/>
  <c r="L122" i="1" s="1"/>
  <c r="Q303" i="1"/>
  <c r="I303" i="1"/>
  <c r="P303" i="1"/>
  <c r="M303" i="1"/>
  <c r="M122" i="1" s="1"/>
  <c r="H303" i="1"/>
  <c r="G71" i="1" l="1"/>
  <c r="N122" i="1"/>
  <c r="AF124" i="1"/>
  <c r="AN124" i="1"/>
  <c r="G65" i="1"/>
  <c r="G64" i="1" s="1"/>
  <c r="N121" i="1" s="1"/>
  <c r="AC106" i="1" l="1"/>
  <c r="AM106" i="1"/>
  <c r="AC97" i="1"/>
  <c r="AG97" i="1" s="1"/>
  <c r="AE97" i="1" s="1"/>
  <c r="AP121" i="1"/>
  <c r="AC89" i="1"/>
  <c r="AE89" i="1" s="1"/>
  <c r="AC100" i="1"/>
  <c r="AM100" i="1"/>
  <c r="AC96" i="1"/>
  <c r="AG96" i="1" s="1"/>
  <c r="AE96" i="1" s="1"/>
  <c r="AO101" i="1" s="1"/>
  <c r="H313" i="1"/>
  <c r="I313" i="1" s="1"/>
  <c r="G70" i="1"/>
  <c r="J124" i="1"/>
  <c r="O124" i="1" l="1"/>
  <c r="P124" i="1" s="1"/>
  <c r="J125" i="1" s="1"/>
  <c r="AM103" i="1"/>
  <c r="AE109" i="1"/>
  <c r="AO107" i="1"/>
  <c r="AE114" i="1"/>
  <c r="H311" i="1"/>
  <c r="Q124" i="1"/>
  <c r="AC103" i="1"/>
  <c r="AQ106" i="1"/>
  <c r="AM107" i="1" s="1"/>
  <c r="AQ107" i="1" s="1"/>
  <c r="AM108" i="1" s="1"/>
  <c r="AM110" i="1"/>
  <c r="AE100" i="1"/>
  <c r="AE103" i="1" s="1"/>
  <c r="AE113" i="1"/>
  <c r="AO100" i="1"/>
  <c r="AQ100" i="1" s="1"/>
  <c r="AM101" i="1" s="1"/>
  <c r="AQ101" i="1" s="1"/>
  <c r="AM102" i="1" s="1"/>
  <c r="AO102" i="1" s="1"/>
  <c r="AO108" i="1" s="1"/>
  <c r="AE106" i="1"/>
  <c r="AC110" i="1"/>
  <c r="AE110" i="1" l="1"/>
  <c r="AG110" i="1" s="1"/>
  <c r="O125" i="1"/>
  <c r="H344" i="1" s="1"/>
  <c r="AG106" i="1"/>
  <c r="AC107" i="1" s="1"/>
  <c r="AG107" i="1" s="1"/>
  <c r="AC108" i="1" s="1"/>
  <c r="AG108" i="1" s="1"/>
  <c r="AC109" i="1" s="1"/>
  <c r="AG109" i="1" s="1"/>
  <c r="AE115" i="1"/>
  <c r="AG100" i="1"/>
  <c r="AC101" i="1" s="1"/>
  <c r="AG101" i="1" s="1"/>
  <c r="AC102" i="1" s="1"/>
  <c r="AG102" i="1" s="1"/>
  <c r="H319" i="1"/>
  <c r="I311" i="1"/>
  <c r="I319" i="1" s="1"/>
  <c r="AD312" i="1"/>
  <c r="AE312" i="1" s="1"/>
  <c r="AD315" i="1"/>
  <c r="AE315" i="1" s="1"/>
  <c r="AG103" i="1"/>
  <c r="AD311" i="1"/>
  <c r="R124" i="1"/>
  <c r="S124" i="1" s="1"/>
  <c r="Q125" i="1" s="1"/>
  <c r="S125" i="1" s="1"/>
  <c r="Q126" i="1" s="1"/>
  <c r="S126" i="1" s="1"/>
  <c r="Q127" i="1" s="1"/>
  <c r="S127" i="1" s="1"/>
  <c r="Q128" i="1" s="1"/>
  <c r="R125" i="1"/>
  <c r="H339" i="1" s="1"/>
  <c r="R126" i="1"/>
  <c r="H354" i="1" s="1"/>
  <c r="R127" i="1"/>
  <c r="H369" i="1" s="1"/>
  <c r="R128" i="1"/>
  <c r="H384" i="1" s="1"/>
  <c r="R129" i="1"/>
  <c r="H399" i="1" s="1"/>
  <c r="R130" i="1"/>
  <c r="H414" i="1" s="1"/>
  <c r="R131" i="1"/>
  <c r="H429" i="1" s="1"/>
  <c r="R132" i="1"/>
  <c r="H444" i="1" s="1"/>
  <c r="R133" i="1"/>
  <c r="H459" i="1" s="1"/>
  <c r="R134" i="1"/>
  <c r="H474" i="1" s="1"/>
  <c r="R135" i="1"/>
  <c r="H489" i="1" s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50" i="1"/>
  <c r="R151" i="1"/>
  <c r="AO110" i="1"/>
  <c r="AQ110" i="1" s="1"/>
  <c r="AO103" i="1"/>
  <c r="AQ103" i="1" s="1"/>
  <c r="AQ108" i="1"/>
  <c r="H329" i="1"/>
  <c r="S128" i="1" l="1"/>
  <c r="Q129" i="1" s="1"/>
  <c r="S129" i="1" s="1"/>
  <c r="Q130" i="1" s="1"/>
  <c r="S130" i="1" s="1"/>
  <c r="Q131" i="1" s="1"/>
  <c r="S131" i="1" s="1"/>
  <c r="Q132" i="1" s="1"/>
  <c r="S132" i="1" s="1"/>
  <c r="Q133" i="1" s="1"/>
  <c r="S133" i="1" s="1"/>
  <c r="Q134" i="1" s="1"/>
  <c r="S134" i="1" s="1"/>
  <c r="Q135" i="1" s="1"/>
  <c r="S135" i="1" s="1"/>
  <c r="Q136" i="1" s="1"/>
  <c r="S136" i="1" s="1"/>
  <c r="Q137" i="1" s="1"/>
  <c r="S137" i="1" s="1"/>
  <c r="Q138" i="1" s="1"/>
  <c r="S138" i="1" s="1"/>
  <c r="Q139" i="1" s="1"/>
  <c r="S139" i="1" s="1"/>
  <c r="Q140" i="1" s="1"/>
  <c r="S140" i="1" s="1"/>
  <c r="Q141" i="1" s="1"/>
  <c r="S141" i="1" s="1"/>
  <c r="Q142" i="1" s="1"/>
  <c r="S142" i="1" s="1"/>
  <c r="Q143" i="1" s="1"/>
  <c r="S143" i="1" s="1"/>
  <c r="Q144" i="1" s="1"/>
  <c r="S144" i="1" s="1"/>
  <c r="Q145" i="1" s="1"/>
  <c r="S145" i="1" s="1"/>
  <c r="Q146" i="1" s="1"/>
  <c r="S146" i="1" s="1"/>
  <c r="Q147" i="1" s="1"/>
  <c r="S147" i="1" s="1"/>
  <c r="Q148" i="1" s="1"/>
  <c r="S148" i="1" s="1"/>
  <c r="Q149" i="1" s="1"/>
  <c r="S149" i="1" s="1"/>
  <c r="Q150" i="1" s="1"/>
  <c r="S150" i="1" s="1"/>
  <c r="Q151" i="1" s="1"/>
  <c r="S151" i="1" s="1"/>
  <c r="S121" i="1" s="1"/>
  <c r="P125" i="1"/>
  <c r="J126" i="1" s="1"/>
  <c r="O126" i="1" s="1"/>
  <c r="P126" i="1" s="1"/>
  <c r="J127" i="1" s="1"/>
  <c r="AD314" i="1"/>
  <c r="AE314" i="1" s="1"/>
  <c r="J444" i="1"/>
  <c r="J446" i="1" s="1"/>
  <c r="H445" i="1"/>
  <c r="I445" i="1" s="1"/>
  <c r="I446" i="1" s="1"/>
  <c r="J384" i="1"/>
  <c r="J386" i="1" s="1"/>
  <c r="H385" i="1"/>
  <c r="I385" i="1" s="1"/>
  <c r="I386" i="1" s="1"/>
  <c r="AE311" i="1"/>
  <c r="AE317" i="1" s="1"/>
  <c r="AD313" i="1"/>
  <c r="AF313" i="1" s="1"/>
  <c r="AD316" i="1"/>
  <c r="AF316" i="1" s="1"/>
  <c r="J329" i="1"/>
  <c r="J331" i="1" s="1"/>
  <c r="H330" i="1"/>
  <c r="I330" i="1" s="1"/>
  <c r="I331" i="1" s="1"/>
  <c r="J489" i="1"/>
  <c r="J491" i="1" s="1"/>
  <c r="H490" i="1"/>
  <c r="I490" i="1" s="1"/>
  <c r="I491" i="1" s="1"/>
  <c r="J429" i="1"/>
  <c r="J431" i="1" s="1"/>
  <c r="H430" i="1"/>
  <c r="I430" i="1" s="1"/>
  <c r="I431" i="1" s="1"/>
  <c r="J369" i="1"/>
  <c r="J371" i="1" s="1"/>
  <c r="H370" i="1"/>
  <c r="I370" i="1" s="1"/>
  <c r="I371" i="1" s="1"/>
  <c r="H324" i="1"/>
  <c r="R122" i="1"/>
  <c r="R121" i="1" s="1"/>
  <c r="J474" i="1"/>
  <c r="J476" i="1" s="1"/>
  <c r="H475" i="1"/>
  <c r="I475" i="1" s="1"/>
  <c r="I476" i="1" s="1"/>
  <c r="J414" i="1"/>
  <c r="J416" i="1" s="1"/>
  <c r="H415" i="1"/>
  <c r="I415" i="1" s="1"/>
  <c r="I416" i="1" s="1"/>
  <c r="J354" i="1"/>
  <c r="J356" i="1" s="1"/>
  <c r="H355" i="1"/>
  <c r="I355" i="1" s="1"/>
  <c r="I356" i="1" s="1"/>
  <c r="H356" i="1"/>
  <c r="H345" i="1"/>
  <c r="I345" i="1" s="1"/>
  <c r="I346" i="1" s="1"/>
  <c r="J344" i="1"/>
  <c r="J346" i="1" s="1"/>
  <c r="J459" i="1"/>
  <c r="J461" i="1" s="1"/>
  <c r="H460" i="1"/>
  <c r="I460" i="1" s="1"/>
  <c r="I461" i="1" s="1"/>
  <c r="J399" i="1"/>
  <c r="J401" i="1" s="1"/>
  <c r="H400" i="1"/>
  <c r="I400" i="1" s="1"/>
  <c r="I401" i="1" s="1"/>
  <c r="H340" i="1"/>
  <c r="I340" i="1" s="1"/>
  <c r="I341" i="1" s="1"/>
  <c r="J339" i="1"/>
  <c r="J341" i="1" s="1"/>
  <c r="H491" i="1" l="1"/>
  <c r="H401" i="1"/>
  <c r="H476" i="1"/>
  <c r="H431" i="1"/>
  <c r="H386" i="1"/>
  <c r="H371" i="1"/>
  <c r="H331" i="1"/>
  <c r="AF317" i="1"/>
  <c r="P127" i="1"/>
  <c r="J128" i="1" s="1"/>
  <c r="O127" i="1"/>
  <c r="H374" i="1" s="1"/>
  <c r="AD317" i="1"/>
  <c r="H341" i="1"/>
  <c r="H326" i="1"/>
  <c r="H325" i="1"/>
  <c r="I325" i="1" s="1"/>
  <c r="I326" i="1" s="1"/>
  <c r="J324" i="1"/>
  <c r="J326" i="1" s="1"/>
  <c r="H359" i="1"/>
  <c r="H461" i="1"/>
  <c r="H346" i="1"/>
  <c r="H416" i="1"/>
  <c r="H446" i="1"/>
  <c r="J359" i="1" l="1"/>
  <c r="J361" i="1" s="1"/>
  <c r="H360" i="1"/>
  <c r="I360" i="1" s="1"/>
  <c r="I361" i="1" s="1"/>
  <c r="J374" i="1"/>
  <c r="J376" i="1" s="1"/>
  <c r="H375" i="1"/>
  <c r="I375" i="1" s="1"/>
  <c r="I376" i="1" s="1"/>
  <c r="O128" i="1"/>
  <c r="H376" i="1" l="1"/>
  <c r="H389" i="1"/>
  <c r="P128" i="1"/>
  <c r="J129" i="1" s="1"/>
  <c r="H361" i="1"/>
  <c r="O129" i="1" l="1"/>
  <c r="P129" i="1" s="1"/>
  <c r="J130" i="1" s="1"/>
  <c r="J389" i="1"/>
  <c r="J391" i="1" s="1"/>
  <c r="H390" i="1"/>
  <c r="I390" i="1" s="1"/>
  <c r="I391" i="1" s="1"/>
  <c r="H391" i="1" l="1"/>
  <c r="H404" i="1"/>
  <c r="O130" i="1"/>
  <c r="H419" i="1" s="1"/>
  <c r="P130" i="1" l="1"/>
  <c r="J131" i="1" s="1"/>
  <c r="J404" i="1"/>
  <c r="J406" i="1" s="1"/>
  <c r="H405" i="1"/>
  <c r="I405" i="1" s="1"/>
  <c r="I406" i="1" s="1"/>
  <c r="H406" i="1"/>
  <c r="J419" i="1"/>
  <c r="J421" i="1" s="1"/>
  <c r="H420" i="1"/>
  <c r="I420" i="1" s="1"/>
  <c r="I421" i="1" s="1"/>
  <c r="H421" i="1" l="1"/>
  <c r="O131" i="1"/>
  <c r="H434" i="1" s="1"/>
  <c r="J434" i="1" l="1"/>
  <c r="J436" i="1" s="1"/>
  <c r="H435" i="1"/>
  <c r="I435" i="1" s="1"/>
  <c r="I436" i="1" s="1"/>
  <c r="P131" i="1"/>
  <c r="J132" i="1" s="1"/>
  <c r="H436" i="1" l="1"/>
  <c r="O132" i="1"/>
  <c r="H449" i="1" s="1"/>
  <c r="J449" i="1" l="1"/>
  <c r="J451" i="1" s="1"/>
  <c r="H450" i="1"/>
  <c r="I450" i="1" s="1"/>
  <c r="I451" i="1" s="1"/>
  <c r="P132" i="1"/>
  <c r="J133" i="1" s="1"/>
  <c r="O133" i="1" l="1"/>
  <c r="H464" i="1" s="1"/>
  <c r="H451" i="1"/>
  <c r="J464" i="1" l="1"/>
  <c r="J466" i="1" s="1"/>
  <c r="H465" i="1"/>
  <c r="I465" i="1" s="1"/>
  <c r="I466" i="1" s="1"/>
  <c r="P133" i="1"/>
  <c r="J134" i="1" s="1"/>
  <c r="H466" i="1" l="1"/>
  <c r="O134" i="1"/>
  <c r="H479" i="1" s="1"/>
  <c r="P134" i="1" l="1"/>
  <c r="J135" i="1" s="1"/>
  <c r="J479" i="1"/>
  <c r="J481" i="1" s="1"/>
  <c r="H480" i="1"/>
  <c r="I480" i="1" s="1"/>
  <c r="I481" i="1" s="1"/>
  <c r="O135" i="1"/>
  <c r="H494" i="1" s="1"/>
  <c r="H481" i="1" l="1"/>
  <c r="P135" i="1"/>
  <c r="J136" i="1" s="1"/>
  <c r="J494" i="1"/>
  <c r="J496" i="1" s="1"/>
  <c r="H495" i="1"/>
  <c r="I495" i="1" s="1"/>
  <c r="I496" i="1" s="1"/>
  <c r="H496" i="1" l="1"/>
  <c r="O136" i="1"/>
  <c r="P136" i="1" s="1"/>
  <c r="J137" i="1" s="1"/>
  <c r="O137" i="1" l="1"/>
  <c r="P137" i="1" s="1"/>
  <c r="J138" i="1" s="1"/>
  <c r="O138" i="1" l="1"/>
  <c r="P138" i="1" s="1"/>
  <c r="J139" i="1" s="1"/>
  <c r="O139" i="1" l="1"/>
  <c r="P139" i="1" s="1"/>
  <c r="J140" i="1" s="1"/>
  <c r="O140" i="1" l="1"/>
  <c r="P140" i="1" s="1"/>
  <c r="J141" i="1" s="1"/>
  <c r="O141" i="1" l="1"/>
  <c r="P141" i="1" s="1"/>
  <c r="J142" i="1" s="1"/>
  <c r="O142" i="1" l="1"/>
  <c r="P142" i="1" s="1"/>
  <c r="J143" i="1" s="1"/>
  <c r="O143" i="1" l="1"/>
  <c r="P143" i="1" s="1"/>
  <c r="J144" i="1" s="1"/>
  <c r="O144" i="1" l="1"/>
  <c r="P144" i="1" s="1"/>
  <c r="J145" i="1" s="1"/>
  <c r="O145" i="1" l="1"/>
  <c r="P145" i="1" s="1"/>
  <c r="J146" i="1" s="1"/>
  <c r="O146" i="1" l="1"/>
  <c r="P146" i="1" s="1"/>
  <c r="J147" i="1" s="1"/>
  <c r="O147" i="1" l="1"/>
  <c r="P147" i="1" s="1"/>
  <c r="J148" i="1" s="1"/>
  <c r="O148" i="1" l="1"/>
  <c r="P148" i="1" s="1"/>
  <c r="J149" i="1" s="1"/>
  <c r="O149" i="1" l="1"/>
  <c r="P149" i="1" s="1"/>
  <c r="J150" i="1" s="1"/>
  <c r="O150" i="1" l="1"/>
  <c r="P150" i="1" s="1"/>
  <c r="J151" i="1" s="1"/>
  <c r="O151" i="1" l="1"/>
  <c r="O122" i="1" s="1"/>
  <c r="P151" i="1" l="1"/>
  <c r="P121" i="1" s="1"/>
  <c r="BC33" i="3"/>
  <c r="BC25" i="3"/>
  <c r="BC38" i="3" l="1"/>
  <c r="BC45" i="3"/>
  <c r="BC43" i="3"/>
  <c r="BC46" i="3"/>
  <c r="BC42" i="3"/>
  <c r="BC41" i="3"/>
  <c r="BC31" i="3"/>
  <c r="BC34" i="3"/>
  <c r="BC30" i="3"/>
  <c r="BC32" i="3"/>
  <c r="BB33" i="3"/>
  <c r="BC29" i="3"/>
  <c r="BB25" i="3"/>
  <c r="AV20" i="3" l="1"/>
  <c r="AV19" i="3"/>
  <c r="BC40" i="3"/>
  <c r="BB41" i="3"/>
  <c r="BC39" i="3"/>
  <c r="BB42" i="3"/>
  <c r="BB43" i="3"/>
  <c r="BB45" i="3"/>
  <c r="BB38" i="3"/>
  <c r="BC37" i="3"/>
  <c r="BB46" i="3"/>
  <c r="BC44" i="3"/>
  <c r="BB32" i="3"/>
  <c r="BC35" i="3"/>
  <c r="BC27" i="3"/>
  <c r="BC36" i="3"/>
  <c r="BC28" i="3"/>
  <c r="BB31" i="3"/>
  <c r="BB30" i="3"/>
  <c r="BB29" i="3"/>
  <c r="BB34" i="3"/>
  <c r="BC24" i="3"/>
  <c r="BC23" i="3"/>
  <c r="BC21" i="3"/>
  <c r="BC22" i="3"/>
  <c r="BC26" i="3"/>
  <c r="AV164" i="3"/>
  <c r="AV18" i="3"/>
  <c r="AV15" i="3"/>
  <c r="AV17" i="3"/>
  <c r="AV16" i="3" l="1"/>
  <c r="AV167" i="3"/>
  <c r="AU167" i="3"/>
  <c r="AU20" i="3"/>
  <c r="AU19" i="3"/>
  <c r="AU18" i="3"/>
  <c r="AU17" i="3"/>
  <c r="AU164" i="3"/>
  <c r="AU16" i="3"/>
  <c r="AV163" i="3"/>
  <c r="AU15" i="3"/>
  <c r="AV166" i="3"/>
  <c r="AW166" i="3"/>
  <c r="BB37" i="3"/>
  <c r="BB39" i="3"/>
  <c r="BB44" i="3"/>
  <c r="BB40" i="3"/>
  <c r="BB36" i="3"/>
  <c r="BB27" i="3"/>
  <c r="BB35" i="3"/>
  <c r="BB28" i="3"/>
  <c r="BB21" i="3"/>
  <c r="BB26" i="3"/>
  <c r="BB23" i="3"/>
  <c r="BB24" i="3"/>
  <c r="BB22" i="3"/>
  <c r="BC15" i="3"/>
  <c r="BC18" i="3"/>
  <c r="BC183" i="3"/>
  <c r="BC16" i="3"/>
  <c r="BC17" i="3"/>
  <c r="BC162" i="3"/>
  <c r="BC164" i="3"/>
  <c r="AV165" i="3" l="1"/>
  <c r="AU165" i="3"/>
  <c r="BC167" i="3"/>
  <c r="BC20" i="3"/>
  <c r="AU163" i="3"/>
  <c r="BC163" i="3"/>
  <c r="AU166" i="3"/>
  <c r="BC165" i="3"/>
  <c r="BB183" i="3"/>
  <c r="BB17" i="3"/>
  <c r="BB18" i="3"/>
  <c r="BB164" i="3"/>
  <c r="BB16" i="3"/>
  <c r="BB162" i="3"/>
  <c r="BB15" i="3"/>
  <c r="BB167" i="3" l="1"/>
  <c r="BB20" i="3"/>
  <c r="BC19" i="3"/>
  <c r="BB163" i="3"/>
  <c r="BC166" i="3"/>
  <c r="BC182" i="3"/>
  <c r="BB165" i="3"/>
  <c r="BB19" i="3" l="1"/>
  <c r="BB166" i="3"/>
  <c r="BB182" i="3"/>
  <c r="AV160" i="3"/>
  <c r="AV161" i="3"/>
  <c r="AV12" i="3"/>
  <c r="AV13" i="3"/>
  <c r="AV159" i="3"/>
  <c r="AV158" i="3"/>
  <c r="AV10" i="3"/>
  <c r="AV9" i="3"/>
  <c r="AV11" i="3" l="1"/>
  <c r="AU160" i="3"/>
  <c r="AU12" i="3"/>
  <c r="AU158" i="3"/>
  <c r="AU9" i="3"/>
  <c r="AU161" i="3"/>
  <c r="AU13" i="3"/>
  <c r="AU159" i="3"/>
  <c r="AU11" i="3"/>
  <c r="AU10" i="3"/>
  <c r="BC11" i="3" l="1"/>
  <c r="BC12" i="3"/>
  <c r="BC160" i="3"/>
  <c r="BC158" i="3"/>
  <c r="BC10" i="3"/>
  <c r="BC161" i="3"/>
  <c r="AV14" i="3"/>
  <c r="AU14" i="3"/>
  <c r="BB158" i="3" l="1"/>
  <c r="BB12" i="3"/>
  <c r="BC14" i="3"/>
  <c r="BB161" i="3"/>
  <c r="BB10" i="3"/>
  <c r="BB11" i="3"/>
  <c r="BB160" i="3"/>
  <c r="BC9" i="3"/>
  <c r="BC13" i="3"/>
  <c r="BC159" i="3"/>
  <c r="BB14" i="3" l="1"/>
  <c r="BB9" i="3"/>
  <c r="BB13" i="3"/>
  <c r="BB159" i="3"/>
  <c r="BC47" i="3" l="1"/>
  <c r="BB47" i="3" l="1"/>
  <c r="F8" i="2" l="1"/>
  <c r="BE8" i="3"/>
  <c r="BE7" i="3" s="1"/>
  <c r="G197" i="2" s="1"/>
  <c r="H197" i="2" s="1"/>
  <c r="E8" i="2"/>
  <c r="BI8" i="3"/>
  <c r="BI7" i="3" s="1"/>
  <c r="G200" i="2" s="1"/>
  <c r="H200" i="2" s="1"/>
  <c r="D8" i="2" l="1"/>
  <c r="AR8" i="3"/>
  <c r="N8" i="3"/>
  <c r="BD8" i="3"/>
  <c r="BD7" i="3" s="1"/>
  <c r="G196" i="2" s="1"/>
  <c r="AW8" i="3"/>
  <c r="AW7" i="3" s="1"/>
  <c r="AV8" i="3"/>
  <c r="AV7" i="3" s="1"/>
  <c r="K8" i="3"/>
  <c r="E9" i="2" l="1"/>
  <c r="J196" i="2"/>
  <c r="J201" i="2" s="1"/>
  <c r="H196" i="2"/>
  <c r="AS8" i="3"/>
  <c r="F9" i="2"/>
  <c r="G8" i="2"/>
  <c r="L8" i="3"/>
  <c r="M8" i="3"/>
  <c r="F10" i="2" l="1"/>
  <c r="D9" i="2"/>
  <c r="E10" i="2"/>
  <c r="G215" i="2"/>
  <c r="D10" i="2"/>
  <c r="G10" i="2" s="1"/>
  <c r="G245" i="2" s="1"/>
  <c r="E11" i="2" l="1"/>
  <c r="D11" i="2"/>
  <c r="F11" i="2"/>
  <c r="G244" i="2"/>
  <c r="H245" i="2"/>
  <c r="J245" i="2"/>
  <c r="J246" i="2" s="1"/>
  <c r="G214" i="2"/>
  <c r="H215" i="2"/>
  <c r="J215" i="2"/>
  <c r="J216" i="2" s="1"/>
  <c r="G9" i="2"/>
  <c r="E12" i="2" l="1"/>
  <c r="F12" i="2"/>
  <c r="G246" i="2"/>
  <c r="H244" i="2"/>
  <c r="H246" i="2" s="1"/>
  <c r="H214" i="2"/>
  <c r="H216" i="2" s="1"/>
  <c r="G216" i="2"/>
  <c r="D12" i="2"/>
  <c r="G230" i="2"/>
  <c r="G11" i="2"/>
  <c r="G260" i="2" s="1"/>
  <c r="D13" i="2" l="1"/>
  <c r="F13" i="2"/>
  <c r="H230" i="2"/>
  <c r="J230" i="2"/>
  <c r="J231" i="2" s="1"/>
  <c r="G229" i="2"/>
  <c r="G12" i="2"/>
  <c r="G275" i="2" s="1"/>
  <c r="E13" i="2"/>
  <c r="J260" i="2"/>
  <c r="J261" i="2" s="1"/>
  <c r="H260" i="2"/>
  <c r="G259" i="2"/>
  <c r="D14" i="2"/>
  <c r="J275" i="2" l="1"/>
  <c r="J276" i="2" s="1"/>
  <c r="H275" i="2"/>
  <c r="G274" i="2"/>
  <c r="E14" i="2"/>
  <c r="G231" i="2"/>
  <c r="H229" i="2"/>
  <c r="H231" i="2" s="1"/>
  <c r="G261" i="2"/>
  <c r="H259" i="2"/>
  <c r="H261" i="2" s="1"/>
  <c r="G13" i="2"/>
  <c r="F14" i="2"/>
  <c r="G14" i="2" s="1"/>
  <c r="G305" i="2" s="1"/>
  <c r="E15" i="2"/>
  <c r="H305" i="2" l="1"/>
  <c r="J305" i="2"/>
  <c r="J306" i="2" s="1"/>
  <c r="G304" i="2"/>
  <c r="G290" i="2"/>
  <c r="G276" i="2"/>
  <c r="H274" i="2"/>
  <c r="H276" i="2" s="1"/>
  <c r="F15" i="2"/>
  <c r="D15" i="2"/>
  <c r="D16" i="2"/>
  <c r="J290" i="2" l="1"/>
  <c r="J291" i="2" s="1"/>
  <c r="G289" i="2"/>
  <c r="H290" i="2"/>
  <c r="G15" i="2"/>
  <c r="G306" i="2"/>
  <c r="H304" i="2"/>
  <c r="H306" i="2" s="1"/>
  <c r="E16" i="2"/>
  <c r="F16" i="2"/>
  <c r="G16" i="2"/>
  <c r="G335" i="2" s="1"/>
  <c r="D17" i="2"/>
  <c r="E17" i="2" l="1"/>
  <c r="H335" i="2"/>
  <c r="J335" i="2"/>
  <c r="J336" i="2" s="1"/>
  <c r="G334" i="2"/>
  <c r="G320" i="2"/>
  <c r="F17" i="2"/>
  <c r="G17" i="2" s="1"/>
  <c r="G350" i="2" s="1"/>
  <c r="G291" i="2"/>
  <c r="H289" i="2"/>
  <c r="H291" i="2" s="1"/>
  <c r="F18" i="2"/>
  <c r="J350" i="2" l="1"/>
  <c r="J351" i="2" s="1"/>
  <c r="G349" i="2"/>
  <c r="H350" i="2"/>
  <c r="D18" i="2"/>
  <c r="G18" i="2" s="1"/>
  <c r="G365" i="2" s="1"/>
  <c r="E18" i="2"/>
  <c r="H320" i="2"/>
  <c r="J320" i="2"/>
  <c r="J321" i="2" s="1"/>
  <c r="G319" i="2"/>
  <c r="G336" i="2"/>
  <c r="H334" i="2"/>
  <c r="H336" i="2" s="1"/>
  <c r="D19" i="2"/>
  <c r="F19" i="2" l="1"/>
  <c r="H319" i="2"/>
  <c r="H321" i="2" s="1"/>
  <c r="G321" i="2"/>
  <c r="G351" i="2"/>
  <c r="H349" i="2"/>
  <c r="H351" i="2" s="1"/>
  <c r="E19" i="2"/>
  <c r="G19" i="2" s="1"/>
  <c r="G380" i="2" s="1"/>
  <c r="H365" i="2"/>
  <c r="J365" i="2"/>
  <c r="J366" i="2" s="1"/>
  <c r="G364" i="2"/>
  <c r="D20" i="2"/>
  <c r="H380" i="2" l="1"/>
  <c r="J380" i="2"/>
  <c r="J381" i="2" s="1"/>
  <c r="G379" i="2"/>
  <c r="F20" i="2"/>
  <c r="G366" i="2"/>
  <c r="H364" i="2"/>
  <c r="H366" i="2" s="1"/>
  <c r="E20" i="2"/>
  <c r="G20" i="2" s="1"/>
  <c r="E21" i="2"/>
  <c r="D21" i="2" l="1"/>
  <c r="F21" i="2"/>
  <c r="G381" i="2"/>
  <c r="H379" i="2"/>
  <c r="H381" i="2" s="1"/>
  <c r="D22" i="2"/>
  <c r="E22" i="2" l="1"/>
  <c r="F22" i="2"/>
  <c r="G22" i="2" s="1"/>
  <c r="G21" i="2"/>
  <c r="D23" i="2"/>
  <c r="F23" i="2" l="1"/>
  <c r="E23" i="2"/>
  <c r="G23" i="2"/>
  <c r="D24" i="2"/>
  <c r="E24" i="2" l="1"/>
  <c r="G24" i="2" s="1"/>
  <c r="F24" i="2"/>
  <c r="D25" i="2"/>
  <c r="F25" i="2" l="1"/>
  <c r="E25" i="2"/>
  <c r="G25" i="2" s="1"/>
  <c r="D26" i="2"/>
  <c r="E26" i="2" l="1"/>
  <c r="G26" i="2" s="1"/>
  <c r="F26" i="2"/>
  <c r="D27" i="2"/>
  <c r="E27" i="2" l="1"/>
  <c r="G27" i="2" s="1"/>
  <c r="F27" i="2"/>
  <c r="D28" i="2"/>
  <c r="E28" i="2" l="1"/>
  <c r="F28" i="2"/>
  <c r="D29" i="2"/>
  <c r="F29" i="2" l="1"/>
  <c r="G28" i="2"/>
  <c r="E29" i="2"/>
  <c r="G29" i="2" s="1"/>
  <c r="D30" i="2"/>
  <c r="F30" i="2" l="1"/>
  <c r="E30" i="2"/>
  <c r="G30" i="2" s="1"/>
  <c r="D31" i="2"/>
  <c r="E31" i="2" l="1"/>
  <c r="G31" i="2" s="1"/>
  <c r="F31" i="2"/>
  <c r="D32" i="2"/>
  <c r="F32" i="2" l="1"/>
  <c r="E32" i="2"/>
  <c r="D33" i="2"/>
  <c r="G32" i="2" l="1"/>
  <c r="F33" i="2"/>
  <c r="E33" i="2"/>
  <c r="D34" i="2"/>
  <c r="G33" i="2" l="1"/>
  <c r="F34" i="2"/>
  <c r="E34" i="2"/>
  <c r="D35" i="2"/>
  <c r="G34" i="2" l="1"/>
  <c r="E35" i="2"/>
  <c r="F35" i="2"/>
  <c r="D36" i="2"/>
  <c r="G35" i="2" l="1"/>
  <c r="E36" i="2"/>
  <c r="F36" i="2"/>
  <c r="D37" i="2"/>
  <c r="E37" i="2" l="1"/>
  <c r="G36" i="2"/>
  <c r="F37" i="2"/>
  <c r="D38" i="2"/>
  <c r="G37" i="2" l="1"/>
  <c r="E38" i="2"/>
  <c r="G38" i="2" s="1"/>
  <c r="F38" i="2"/>
  <c r="D39" i="2" l="1"/>
  <c r="E39" i="2"/>
  <c r="F39" i="2"/>
  <c r="D40" i="2"/>
  <c r="F40" i="2" l="1"/>
  <c r="E40" i="2"/>
  <c r="G39" i="2"/>
  <c r="D41" i="2"/>
  <c r="G40" i="2" l="1"/>
  <c r="F41" i="2"/>
  <c r="E41" i="2"/>
  <c r="D42" i="2"/>
  <c r="G41" i="2" l="1"/>
  <c r="F42" i="2"/>
  <c r="G42" i="2" s="1"/>
  <c r="E42" i="2"/>
  <c r="D43" i="2"/>
  <c r="F43" i="2" l="1"/>
  <c r="E43" i="2"/>
  <c r="G43" i="2" s="1"/>
  <c r="D44" i="2"/>
  <c r="E44" i="2" l="1"/>
  <c r="F44" i="2"/>
  <c r="D45" i="2"/>
  <c r="G44" i="2" l="1"/>
  <c r="E45" i="2"/>
  <c r="G45" i="2" s="1"/>
  <c r="F45" i="2"/>
  <c r="D46" i="2"/>
  <c r="E46" i="2" l="1"/>
  <c r="F46" i="2"/>
  <c r="G46" i="2" s="1"/>
  <c r="F47" i="2"/>
  <c r="D47" i="2" l="1"/>
  <c r="G47" i="2" s="1"/>
  <c r="E47" i="2"/>
  <c r="D48" i="2"/>
  <c r="F48" i="2" l="1"/>
  <c r="E48" i="2"/>
  <c r="D49" i="2"/>
  <c r="F49" i="2" l="1"/>
  <c r="G48" i="2"/>
  <c r="E49" i="2"/>
  <c r="D50" i="2"/>
  <c r="G49" i="2" l="1"/>
  <c r="F50" i="2"/>
  <c r="E50" i="2"/>
  <c r="D51" i="2"/>
  <c r="F51" i="2" l="1"/>
  <c r="E51" i="2"/>
  <c r="G50" i="2"/>
  <c r="D52" i="2"/>
  <c r="G51" i="2" l="1"/>
  <c r="E52" i="2"/>
  <c r="F52" i="2"/>
  <c r="G52" i="2" s="1"/>
  <c r="E53" i="2"/>
  <c r="F53" i="2" l="1"/>
  <c r="D53" i="2"/>
  <c r="G53" i="2" s="1"/>
  <c r="F54" i="2"/>
  <c r="E54" i="2" l="1"/>
  <c r="D54" i="2"/>
  <c r="G54" i="2" s="1"/>
  <c r="D55" i="2"/>
  <c r="E55" i="2" l="1"/>
  <c r="G55" i="2" s="1"/>
  <c r="F55" i="2"/>
  <c r="D56" i="2"/>
  <c r="E56" i="2" l="1"/>
  <c r="F56" i="2"/>
  <c r="G56" i="2" l="1"/>
  <c r="F57" i="2"/>
  <c r="D57" i="2"/>
  <c r="E57" i="2"/>
  <c r="G57" i="2" l="1"/>
  <c r="F58" i="2"/>
  <c r="D58" i="2"/>
  <c r="E58" i="2"/>
  <c r="D59" i="2"/>
  <c r="E59" i="2" l="1"/>
  <c r="G58" i="2"/>
  <c r="F59" i="2"/>
  <c r="D60" i="2"/>
  <c r="G59" i="2" l="1"/>
  <c r="F60" i="2"/>
  <c r="E60" i="2"/>
  <c r="G60" i="2" l="1"/>
  <c r="E61" i="2"/>
  <c r="F61" i="2"/>
  <c r="D61" i="2"/>
  <c r="G61" i="2" s="1"/>
  <c r="F62" i="2"/>
  <c r="D62" i="2" l="1"/>
  <c r="E62" i="2"/>
  <c r="D63" i="2"/>
  <c r="G62" i="2" l="1"/>
  <c r="F63" i="2"/>
  <c r="E63" i="2"/>
  <c r="F64" i="2"/>
  <c r="G63" i="2" l="1"/>
  <c r="D64" i="2"/>
  <c r="G64" i="2" s="1"/>
  <c r="E64" i="2"/>
  <c r="D65" i="2"/>
  <c r="E65" i="2" l="1"/>
  <c r="F65" i="2"/>
  <c r="D66" i="2"/>
  <c r="G65" i="2" l="1"/>
  <c r="F66" i="2"/>
  <c r="G66" i="2" s="1"/>
  <c r="E66" i="2"/>
  <c r="D67" i="2"/>
  <c r="E67" i="2" l="1"/>
  <c r="F67" i="2"/>
  <c r="G67" i="2" l="1"/>
  <c r="F68" i="2"/>
  <c r="K68" i="2"/>
  <c r="D68" i="2"/>
  <c r="H68" i="2"/>
  <c r="E68" i="2"/>
  <c r="H69" i="2" l="1"/>
  <c r="E69" i="2"/>
  <c r="D69" i="2"/>
  <c r="G68" i="2"/>
  <c r="F69" i="2"/>
  <c r="K69" i="2"/>
  <c r="F70" i="2" l="1"/>
  <c r="H70" i="2"/>
  <c r="K70" i="2"/>
  <c r="E70" i="2"/>
  <c r="G69" i="2"/>
  <c r="D70" i="2"/>
  <c r="F71" i="2" l="1"/>
  <c r="H71" i="2"/>
  <c r="D71" i="2"/>
  <c r="G70" i="2"/>
  <c r="E71" i="2"/>
  <c r="K71" i="2"/>
  <c r="H72" i="2" l="1"/>
  <c r="D72" i="2"/>
  <c r="F72" i="2"/>
  <c r="G72" i="2" s="1"/>
  <c r="E72" i="2"/>
  <c r="G71" i="2"/>
  <c r="K72" i="2"/>
  <c r="E73" i="2" l="1"/>
  <c r="H73" i="2"/>
  <c r="F73" i="2"/>
  <c r="K73" i="2"/>
  <c r="D73" i="2"/>
  <c r="G73" i="2" s="1"/>
  <c r="K74" i="2" l="1"/>
  <c r="D74" i="2"/>
  <c r="F74" i="2"/>
  <c r="H74" i="2"/>
  <c r="E74" i="2"/>
  <c r="H75" i="2" l="1"/>
  <c r="K75" i="2"/>
  <c r="D75" i="2"/>
  <c r="E75" i="2"/>
  <c r="G74" i="2"/>
  <c r="F75" i="2"/>
  <c r="D76" i="2" l="1"/>
  <c r="H76" i="2"/>
  <c r="E76" i="2"/>
  <c r="G75" i="2"/>
  <c r="F76" i="2"/>
  <c r="K76" i="2"/>
  <c r="G76" i="2" l="1"/>
  <c r="D77" i="2"/>
  <c r="H77" i="2"/>
  <c r="F77" i="2"/>
  <c r="K77" i="2"/>
  <c r="E77" i="2"/>
  <c r="E78" i="2" l="1"/>
  <c r="D78" i="2"/>
  <c r="F78" i="2"/>
  <c r="H78" i="2"/>
  <c r="G77" i="2"/>
  <c r="K78" i="2"/>
  <c r="G78" i="2" l="1"/>
  <c r="F79" i="2"/>
  <c r="D79" i="2"/>
  <c r="K79" i="2"/>
  <c r="E79" i="2"/>
  <c r="H79" i="2"/>
  <c r="F80" i="2" l="1"/>
  <c r="G79" i="2"/>
  <c r="H80" i="2"/>
  <c r="E80" i="2"/>
  <c r="K80" i="2"/>
  <c r="D80" i="2"/>
  <c r="D81" i="2" l="1"/>
  <c r="F81" i="2"/>
  <c r="E81" i="2"/>
  <c r="G80" i="2"/>
  <c r="K81" i="2"/>
  <c r="H81" i="2"/>
  <c r="F82" i="2" l="1"/>
  <c r="D82" i="2"/>
  <c r="K82" i="2"/>
  <c r="E82" i="2"/>
  <c r="G81" i="2"/>
  <c r="H82" i="2"/>
  <c r="E83" i="2" l="1"/>
  <c r="F83" i="2"/>
  <c r="K83" i="2"/>
  <c r="G82" i="2"/>
  <c r="D83" i="2"/>
  <c r="G83" i="2" s="1"/>
  <c r="H83" i="2"/>
  <c r="E84" i="2" l="1"/>
  <c r="K84" i="2"/>
  <c r="H84" i="2"/>
  <c r="D84" i="2"/>
  <c r="F84" i="2"/>
  <c r="G84" i="2" l="1"/>
  <c r="K85" i="2"/>
  <c r="H85" i="2"/>
  <c r="D85" i="2"/>
  <c r="F85" i="2"/>
  <c r="E85" i="2"/>
  <c r="E86" i="2" l="1"/>
  <c r="D86" i="2"/>
  <c r="H86" i="2"/>
  <c r="K86" i="2"/>
  <c r="F86" i="2"/>
  <c r="G85" i="2"/>
  <c r="G86" i="2" l="1"/>
  <c r="E87" i="2"/>
  <c r="F87" i="2"/>
  <c r="K87" i="2"/>
  <c r="D87" i="2"/>
  <c r="H87" i="2"/>
  <c r="G87" i="2" l="1"/>
  <c r="D88" i="2"/>
  <c r="H88" i="2"/>
  <c r="E88" i="2"/>
  <c r="K88" i="2"/>
  <c r="F88" i="2"/>
  <c r="G88" i="2" s="1"/>
  <c r="E89" i="2" l="1"/>
  <c r="K89" i="2"/>
  <c r="H89" i="2"/>
  <c r="D89" i="2"/>
  <c r="F89" i="2"/>
  <c r="D90" i="2" l="1"/>
  <c r="H90" i="2"/>
  <c r="G89" i="2"/>
  <c r="K90" i="2"/>
  <c r="F90" i="2"/>
  <c r="E90" i="2"/>
  <c r="D91" i="2" l="1"/>
  <c r="H91" i="2"/>
  <c r="K91" i="2"/>
  <c r="E91" i="2"/>
  <c r="F91" i="2"/>
  <c r="G90" i="2"/>
  <c r="D92" i="2" l="1"/>
  <c r="K92" i="2"/>
  <c r="E92" i="2"/>
  <c r="H92" i="2"/>
  <c r="F92" i="2"/>
  <c r="G92" i="2" s="1"/>
  <c r="G91" i="2"/>
  <c r="F93" i="2" l="1"/>
  <c r="D93" i="2"/>
  <c r="K93" i="2"/>
  <c r="E93" i="2"/>
  <c r="H93" i="2"/>
  <c r="H94" i="2" l="1"/>
  <c r="G93" i="2"/>
  <c r="K94" i="2"/>
  <c r="F94" i="2"/>
  <c r="D94" i="2"/>
  <c r="E94" i="2"/>
  <c r="H95" i="2" l="1"/>
  <c r="F95" i="2"/>
  <c r="K95" i="2"/>
  <c r="G94" i="2"/>
  <c r="E95" i="2"/>
  <c r="D95" i="2"/>
  <c r="E96" i="2" l="1"/>
  <c r="K96" i="2"/>
  <c r="H96" i="2"/>
  <c r="G95" i="2"/>
  <c r="D96" i="2"/>
  <c r="F96" i="2"/>
  <c r="F97" i="2" l="1"/>
  <c r="K97" i="2"/>
  <c r="G96" i="2"/>
  <c r="E97" i="2"/>
  <c r="D97" i="2"/>
  <c r="H97" i="2"/>
  <c r="G97" i="2" l="1"/>
  <c r="D98" i="2"/>
  <c r="H98" i="2"/>
  <c r="E98" i="2"/>
  <c r="K98" i="2"/>
  <c r="F98" i="2"/>
  <c r="G98" i="2" s="1"/>
  <c r="D99" i="2" l="1"/>
  <c r="H99" i="2"/>
  <c r="F99" i="2"/>
  <c r="E99" i="2"/>
  <c r="K99" i="2"/>
  <c r="H100" i="2" l="1"/>
  <c r="F100" i="2"/>
  <c r="D100" i="2"/>
  <c r="E100" i="2"/>
  <c r="G99" i="2"/>
  <c r="K100" i="2"/>
  <c r="E101" i="2" l="1"/>
  <c r="G100" i="2"/>
  <c r="F101" i="2"/>
  <c r="D101" i="2"/>
  <c r="K101" i="2"/>
  <c r="H101" i="2"/>
  <c r="E102" i="2" l="1"/>
  <c r="D102" i="2"/>
  <c r="H102" i="2"/>
  <c r="K102" i="2"/>
  <c r="G101" i="2"/>
  <c r="F102" i="2"/>
  <c r="G102" i="2" l="1"/>
  <c r="E103" i="2"/>
  <c r="F103" i="2"/>
  <c r="K103" i="2"/>
  <c r="D103" i="2"/>
  <c r="H103" i="2"/>
  <c r="G103" i="2" l="1"/>
  <c r="E104" i="2"/>
  <c r="F104" i="2"/>
  <c r="H104" i="2"/>
  <c r="D104" i="2"/>
  <c r="K104" i="2"/>
  <c r="E105" i="2" l="1"/>
  <c r="F105" i="2"/>
  <c r="H105" i="2"/>
  <c r="G104" i="2"/>
  <c r="D105" i="2"/>
  <c r="K105" i="2"/>
  <c r="G105" i="2" l="1"/>
  <c r="D106" i="2"/>
  <c r="K106" i="2"/>
  <c r="E106" i="2"/>
  <c r="F106" i="2"/>
  <c r="G106" i="2" s="1"/>
  <c r="H106" i="2"/>
  <c r="F107" i="2" l="1"/>
  <c r="D107" i="2"/>
  <c r="H107" i="2"/>
  <c r="K107" i="2"/>
  <c r="E107" i="2"/>
  <c r="F108" i="2" l="1"/>
  <c r="G107" i="2"/>
  <c r="E108" i="2"/>
  <c r="H108" i="2"/>
  <c r="D108" i="2"/>
  <c r="K108" i="2"/>
  <c r="E109" i="2" l="1"/>
  <c r="K109" i="2"/>
  <c r="F109" i="2"/>
  <c r="D109" i="2"/>
  <c r="G109" i="2" s="1"/>
  <c r="G108" i="2"/>
  <c r="H109" i="2"/>
  <c r="D110" i="2" l="1"/>
  <c r="F110" i="2"/>
  <c r="K110" i="2"/>
  <c r="E110" i="2"/>
  <c r="H110" i="2"/>
  <c r="K111" i="2" l="1"/>
  <c r="D111" i="2"/>
  <c r="H111" i="2"/>
  <c r="G110" i="2"/>
  <c r="E111" i="2"/>
  <c r="F111" i="2"/>
  <c r="H112" i="2" l="1"/>
  <c r="K112" i="2"/>
  <c r="G111" i="2"/>
  <c r="E112" i="2"/>
  <c r="D112" i="2"/>
  <c r="F112" i="2"/>
  <c r="G112" i="2" s="1"/>
  <c r="F113" i="2" l="1"/>
  <c r="K113" i="2"/>
  <c r="D113" i="2"/>
  <c r="E113" i="2"/>
  <c r="H113" i="2"/>
  <c r="G113" i="2" l="1"/>
  <c r="D114" i="2"/>
  <c r="F114" i="2"/>
  <c r="H114" i="2"/>
  <c r="K114" i="2"/>
  <c r="E114" i="2"/>
  <c r="D115" i="2" l="1"/>
  <c r="H115" i="2"/>
  <c r="G114" i="2"/>
  <c r="K115" i="2"/>
  <c r="E115" i="2"/>
  <c r="F115" i="2"/>
  <c r="K116" i="2" l="1"/>
  <c r="H116" i="2"/>
  <c r="D116" i="2"/>
  <c r="G115" i="2"/>
  <c r="E116" i="2"/>
  <c r="F116" i="2"/>
  <c r="E117" i="2" l="1"/>
  <c r="K117" i="2"/>
  <c r="F117" i="2"/>
  <c r="G116" i="2"/>
  <c r="D117" i="2"/>
  <c r="G117" i="2" s="1"/>
  <c r="H117" i="2"/>
  <c r="D118" i="2" l="1"/>
  <c r="E118" i="2"/>
  <c r="K118" i="2"/>
  <c r="H118" i="2"/>
  <c r="F118" i="2"/>
  <c r="G118" i="2" s="1"/>
  <c r="K119" i="2" l="1"/>
  <c r="D119" i="2"/>
  <c r="H119" i="2"/>
  <c r="E119" i="2"/>
  <c r="F119" i="2"/>
  <c r="F120" i="2" l="1"/>
  <c r="G119" i="2"/>
  <c r="K120" i="2"/>
  <c r="D120" i="2"/>
  <c r="E120" i="2"/>
  <c r="H120" i="2"/>
  <c r="H121" i="2" l="1"/>
  <c r="K121" i="2"/>
  <c r="E121" i="2"/>
  <c r="F121" i="2"/>
  <c r="D121" i="2"/>
  <c r="G120" i="2"/>
  <c r="G121" i="2" l="1"/>
  <c r="E122" i="2"/>
  <c r="D122" i="2"/>
  <c r="K122" i="2"/>
  <c r="H122" i="2"/>
  <c r="F122" i="2"/>
  <c r="G122" i="2" l="1"/>
  <c r="E123" i="2"/>
  <c r="D123" i="2"/>
  <c r="H123" i="2"/>
  <c r="K123" i="2"/>
  <c r="F123" i="2"/>
  <c r="E124" i="2" l="1"/>
  <c r="F124" i="2"/>
  <c r="G123" i="2"/>
  <c r="H124" i="2"/>
  <c r="K124" i="2"/>
  <c r="D124" i="2"/>
  <c r="F125" i="2" l="1"/>
  <c r="G124" i="2"/>
  <c r="K125" i="2"/>
  <c r="D125" i="2"/>
  <c r="E125" i="2"/>
  <c r="H125" i="2"/>
  <c r="E126" i="2" l="1"/>
  <c r="D126" i="2"/>
  <c r="H126" i="2"/>
  <c r="K126" i="2"/>
  <c r="G125" i="2"/>
  <c r="F126" i="2"/>
  <c r="G126" i="2" l="1"/>
  <c r="K127" i="2"/>
  <c r="E127" i="2"/>
  <c r="F127" i="2"/>
  <c r="D127" i="2"/>
  <c r="G127" i="2" s="1"/>
  <c r="H127" i="2"/>
  <c r="F128" i="2" l="1"/>
  <c r="E128" i="2"/>
  <c r="D128" i="2"/>
  <c r="H128" i="2"/>
  <c r="K128" i="2"/>
  <c r="F129" i="2" l="1"/>
  <c r="K129" i="2"/>
  <c r="D129" i="2"/>
  <c r="E129" i="2"/>
  <c r="H129" i="2"/>
  <c r="G128" i="2"/>
  <c r="G129" i="2" l="1"/>
  <c r="D130" i="2"/>
  <c r="K130" i="2"/>
  <c r="E130" i="2"/>
  <c r="H130" i="2"/>
  <c r="F130" i="2"/>
  <c r="G130" i="2" s="1"/>
  <c r="F131" i="2" l="1"/>
  <c r="D131" i="2"/>
  <c r="H131" i="2"/>
  <c r="E131" i="2"/>
  <c r="K131" i="2"/>
  <c r="H132" i="2" l="1"/>
  <c r="F132" i="2"/>
  <c r="G131" i="2"/>
  <c r="D132" i="2"/>
  <c r="E132" i="2"/>
  <c r="K132" i="2"/>
  <c r="G132" i="2" l="1"/>
  <c r="F133" i="2"/>
  <c r="D133" i="2"/>
  <c r="K133" i="2"/>
  <c r="E133" i="2"/>
  <c r="H133" i="2"/>
  <c r="E134" i="2" l="1"/>
  <c r="D134" i="2"/>
  <c r="K134" i="2"/>
  <c r="F134" i="2"/>
  <c r="G134" i="2" s="1"/>
  <c r="H134" i="2"/>
  <c r="G133" i="2"/>
  <c r="D135" i="2" l="1"/>
  <c r="H135" i="2"/>
  <c r="F135" i="2"/>
  <c r="E135" i="2"/>
  <c r="K135" i="2"/>
  <c r="E136" i="2" l="1"/>
  <c r="F136" i="2"/>
  <c r="D136" i="2"/>
  <c r="H136" i="2"/>
  <c r="G135" i="2"/>
  <c r="K136" i="2"/>
  <c r="E137" i="2" l="1"/>
  <c r="G136" i="2"/>
  <c r="K137" i="2"/>
  <c r="D137" i="2"/>
  <c r="F137" i="2"/>
  <c r="H137" i="2"/>
  <c r="E138" i="2" l="1"/>
  <c r="D138" i="2"/>
  <c r="H138" i="2"/>
  <c r="K138" i="2"/>
  <c r="G137" i="2"/>
  <c r="F138" i="2"/>
  <c r="G138" i="2" s="1"/>
  <c r="E139" i="2" l="1"/>
  <c r="D139" i="2"/>
  <c r="H139" i="2"/>
  <c r="F139" i="2"/>
  <c r="K139" i="2"/>
  <c r="E140" i="2" l="1"/>
  <c r="D140" i="2"/>
  <c r="G139" i="2"/>
  <c r="K140" i="2"/>
  <c r="F140" i="2"/>
  <c r="H140" i="2"/>
  <c r="G140" i="2" l="1"/>
  <c r="D141" i="2"/>
  <c r="F141" i="2"/>
  <c r="E141" i="2"/>
  <c r="H141" i="2"/>
  <c r="K141" i="2"/>
  <c r="E142" i="2" l="1"/>
  <c r="F142" i="2"/>
  <c r="K142" i="2"/>
  <c r="D142" i="2"/>
  <c r="G141" i="2"/>
  <c r="H142" i="2"/>
  <c r="H143" i="2" l="1"/>
  <c r="D143" i="2"/>
  <c r="G142" i="2"/>
  <c r="E143" i="2"/>
  <c r="F143" i="2"/>
  <c r="K143" i="2"/>
  <c r="D144" i="2" l="1"/>
  <c r="G143" i="2"/>
  <c r="E144" i="2"/>
  <c r="H144" i="2"/>
  <c r="K144" i="2"/>
  <c r="F144" i="2"/>
  <c r="G144" i="2" l="1"/>
  <c r="F145" i="2"/>
  <c r="D145" i="2"/>
  <c r="H145" i="2"/>
  <c r="E145" i="2"/>
  <c r="K145" i="2"/>
  <c r="E146" i="2" l="1"/>
  <c r="H146" i="2"/>
  <c r="G145" i="2"/>
  <c r="K146" i="2"/>
  <c r="D146" i="2"/>
  <c r="F146" i="2"/>
  <c r="G146" i="2" l="1"/>
  <c r="H147" i="2"/>
  <c r="E147" i="2"/>
  <c r="F147" i="2"/>
  <c r="K147" i="2"/>
  <c r="D147" i="2"/>
  <c r="G147" i="2" s="1"/>
  <c r="F148" i="2" l="1"/>
  <c r="H148" i="2"/>
  <c r="K148" i="2"/>
  <c r="D148" i="2"/>
  <c r="E148" i="2"/>
  <c r="D149" i="2" l="1"/>
  <c r="H149" i="2"/>
  <c r="K149" i="2"/>
  <c r="F149" i="2"/>
  <c r="G148" i="2"/>
  <c r="E149" i="2"/>
  <c r="K150" i="2" l="1"/>
  <c r="F150" i="2"/>
  <c r="D150" i="2"/>
  <c r="H150" i="2"/>
  <c r="E150" i="2"/>
  <c r="G149" i="2"/>
  <c r="D151" i="2" l="1"/>
  <c r="H151" i="2"/>
  <c r="F151" i="2"/>
  <c r="E151" i="2"/>
  <c r="G150" i="2"/>
  <c r="K151" i="2"/>
  <c r="E152" i="2" l="1"/>
  <c r="F152" i="2"/>
  <c r="H152" i="2"/>
  <c r="D152" i="2"/>
  <c r="G152" i="2" s="1"/>
  <c r="G151" i="2"/>
  <c r="K152" i="2"/>
  <c r="H153" i="2" l="1"/>
  <c r="D153" i="2"/>
  <c r="E153" i="2"/>
  <c r="F153" i="2"/>
  <c r="K153" i="2"/>
  <c r="D154" i="2" l="1"/>
  <c r="H154" i="2"/>
  <c r="K154" i="2"/>
  <c r="G153" i="2"/>
  <c r="E154" i="2"/>
  <c r="F154" i="2"/>
  <c r="F155" i="2" l="1"/>
  <c r="D155" i="2"/>
  <c r="H155" i="2"/>
  <c r="E155" i="2"/>
  <c r="G154" i="2"/>
  <c r="K155" i="2"/>
  <c r="D156" i="2" l="1"/>
  <c r="G155" i="2"/>
  <c r="H156" i="2"/>
  <c r="F156" i="2"/>
  <c r="K156" i="2"/>
  <c r="E156" i="2"/>
  <c r="F157" i="2" l="1"/>
  <c r="H157" i="2"/>
  <c r="D157" i="2"/>
  <c r="G156" i="2"/>
  <c r="E157" i="2"/>
  <c r="K157" i="2"/>
  <c r="F158" i="2" l="1"/>
  <c r="E158" i="2"/>
  <c r="H158" i="2"/>
  <c r="D158" i="2"/>
  <c r="G158" i="2" s="1"/>
  <c r="G157" i="2"/>
  <c r="K158" i="2"/>
  <c r="H159" i="2" l="1"/>
  <c r="F159" i="2"/>
  <c r="D159" i="2"/>
  <c r="E159" i="2"/>
  <c r="K159" i="2"/>
  <c r="G159" i="2" l="1"/>
  <c r="D160" i="2"/>
  <c r="E160" i="2"/>
  <c r="K160" i="2"/>
  <c r="H160" i="2"/>
  <c r="F160" i="2"/>
  <c r="H161" i="2" l="1"/>
  <c r="E161" i="2"/>
  <c r="K161" i="2"/>
  <c r="D161" i="2"/>
  <c r="F161" i="2"/>
  <c r="G160" i="2"/>
  <c r="F162" i="2" l="1"/>
  <c r="E162" i="2"/>
  <c r="G161" i="2"/>
  <c r="H162" i="2"/>
  <c r="D162" i="2"/>
  <c r="K162" i="2"/>
  <c r="G162" i="2" l="1"/>
  <c r="F163" i="2"/>
  <c r="D163" i="2"/>
  <c r="H163" i="2"/>
  <c r="E163" i="2"/>
  <c r="K163" i="2"/>
  <c r="K164" i="2" l="1"/>
  <c r="E164" i="2"/>
  <c r="G163" i="2"/>
  <c r="H164" i="2"/>
  <c r="D164" i="2"/>
  <c r="F164" i="2"/>
  <c r="F165" i="2" l="1"/>
  <c r="H165" i="2"/>
  <c r="D165" i="2"/>
  <c r="E165" i="2"/>
  <c r="K165" i="2"/>
  <c r="G164" i="2"/>
  <c r="G165" i="2" l="1"/>
  <c r="D166" i="2"/>
  <c r="E166" i="2"/>
  <c r="F166" i="2"/>
  <c r="H166" i="2"/>
  <c r="K166" i="2"/>
  <c r="K167" i="2" l="1"/>
  <c r="D167" i="2"/>
  <c r="F167" i="2"/>
  <c r="E167" i="2"/>
  <c r="G166" i="2"/>
  <c r="H167" i="2"/>
  <c r="E168" i="2" l="1"/>
  <c r="F168" i="2"/>
  <c r="G167" i="2"/>
  <c r="D168" i="2"/>
  <c r="G168" i="2" s="1"/>
  <c r="K168" i="2"/>
  <c r="H168" i="2"/>
  <c r="E169" i="2" l="1"/>
  <c r="F169" i="2"/>
  <c r="D169" i="2"/>
  <c r="K169" i="2"/>
  <c r="H169" i="2"/>
  <c r="G169" i="2" l="1"/>
  <c r="H170" i="2"/>
  <c r="F170" i="2"/>
  <c r="K170" i="2"/>
  <c r="E170" i="2"/>
  <c r="D170" i="2"/>
  <c r="G170" i="2" l="1"/>
  <c r="D171" i="2"/>
  <c r="K171" i="2"/>
  <c r="E171" i="2"/>
  <c r="H171" i="2"/>
  <c r="F171" i="2"/>
  <c r="H172" i="2" l="1"/>
  <c r="K172" i="2"/>
  <c r="F172" i="2"/>
  <c r="G171" i="2"/>
  <c r="D172" i="2"/>
  <c r="E172" i="2"/>
  <c r="G172" i="2" l="1"/>
  <c r="K173" i="2"/>
  <c r="F173" i="2"/>
  <c r="D173" i="2"/>
  <c r="E173" i="2"/>
  <c r="H173" i="2"/>
  <c r="G173" i="2" l="1"/>
  <c r="H174" i="2"/>
  <c r="F174" i="2"/>
  <c r="K174" i="2"/>
  <c r="E174" i="2"/>
  <c r="D174" i="2"/>
  <c r="G174" i="2" s="1"/>
  <c r="K175" i="2" l="1"/>
  <c r="E175" i="2"/>
  <c r="H175" i="2"/>
  <c r="D175" i="2"/>
  <c r="F175" i="2"/>
  <c r="K176" i="2" l="1"/>
  <c r="H176" i="2"/>
  <c r="G175" i="2"/>
  <c r="E176" i="2"/>
  <c r="F176" i="2"/>
  <c r="D176" i="2"/>
  <c r="G176" i="2" s="1"/>
  <c r="F177" i="2" l="1"/>
  <c r="K177" i="2"/>
  <c r="D177" i="2"/>
  <c r="E177" i="2"/>
  <c r="H177" i="2"/>
  <c r="G177" i="2" l="1"/>
  <c r="H178" i="2"/>
  <c r="F178" i="2"/>
  <c r="E178" i="2"/>
  <c r="K178" i="2"/>
  <c r="D178" i="2"/>
  <c r="G178" i="2" s="1"/>
  <c r="E179" i="2" l="1"/>
  <c r="K179" i="2"/>
  <c r="F179" i="2"/>
  <c r="D179" i="2"/>
  <c r="G179" i="2" s="1"/>
  <c r="H179" i="2"/>
  <c r="K180" i="2" l="1"/>
  <c r="D180" i="2"/>
  <c r="E180" i="2"/>
  <c r="H180" i="2"/>
  <c r="F180" i="2"/>
  <c r="E181" i="2" l="1"/>
  <c r="H181" i="2"/>
  <c r="G180" i="2"/>
  <c r="D181" i="2"/>
  <c r="K181" i="2"/>
  <c r="F181" i="2"/>
  <c r="D182" i="2" l="1"/>
  <c r="E182" i="2"/>
  <c r="F182" i="2"/>
  <c r="G181" i="2"/>
  <c r="K182" i="2"/>
  <c r="H182" i="2"/>
  <c r="D183" i="2" l="1"/>
  <c r="K183" i="2"/>
  <c r="E183" i="2"/>
  <c r="H183" i="2"/>
  <c r="G182" i="2"/>
  <c r="F183" i="2"/>
  <c r="F184" i="2" l="1"/>
  <c r="D184" i="2"/>
  <c r="G183" i="2"/>
  <c r="E184" i="2"/>
  <c r="K184" i="2"/>
  <c r="H184" i="2"/>
  <c r="D185" i="2" l="1"/>
  <c r="G184" i="2"/>
  <c r="H185" i="2"/>
  <c r="K185" i="2"/>
  <c r="F185" i="2"/>
  <c r="E185" i="2"/>
  <c r="K186" i="2" l="1"/>
  <c r="D186" i="2"/>
  <c r="F186" i="2"/>
  <c r="E186" i="2"/>
  <c r="H186" i="2"/>
  <c r="G185" i="2"/>
  <c r="F187" i="2"/>
  <c r="F6" i="2" s="1"/>
  <c r="E187" i="2"/>
  <c r="E6" i="2" s="1"/>
  <c r="D187" i="2"/>
  <c r="G186" i="2" l="1"/>
  <c r="G187" i="2"/>
  <c r="G6" i="2" s="1"/>
  <c r="D6" i="2"/>
  <c r="K187" i="2"/>
  <c r="H187" i="2"/>
  <c r="AU8" i="3"/>
  <c r="AU7" i="3" s="1"/>
  <c r="BC8" i="3"/>
  <c r="BC7" i="3" s="1"/>
  <c r="G195" i="2" s="1"/>
  <c r="H195" i="2" s="1"/>
  <c r="G5" i="2" l="1"/>
  <c r="BB8" i="3"/>
  <c r="BB7" i="3" s="1"/>
  <c r="G193" i="2" s="1"/>
  <c r="G201" i="2" l="1"/>
  <c r="H193" i="2"/>
  <c r="H201" i="2" s="1"/>
  <c r="C8" i="2"/>
  <c r="C5" i="2" l="1"/>
  <c r="H8" i="2"/>
  <c r="J8" i="2"/>
  <c r="H9" i="2"/>
  <c r="G226" i="2" s="1"/>
  <c r="K9" i="2"/>
  <c r="G221" i="2" s="1"/>
  <c r="K10" i="2"/>
  <c r="G236" i="2" s="1"/>
  <c r="K11" i="2"/>
  <c r="G251" i="2" s="1"/>
  <c r="K12" i="2"/>
  <c r="G266" i="2" s="1"/>
  <c r="K13" i="2"/>
  <c r="G281" i="2" s="1"/>
  <c r="K14" i="2"/>
  <c r="G296" i="2" s="1"/>
  <c r="K15" i="2"/>
  <c r="G311" i="2" s="1"/>
  <c r="K16" i="2"/>
  <c r="G326" i="2" s="1"/>
  <c r="K17" i="2"/>
  <c r="G341" i="2" s="1"/>
  <c r="K18" i="2"/>
  <c r="G356" i="2" s="1"/>
  <c r="K19" i="2"/>
  <c r="G371" i="2" s="1"/>
  <c r="K46" i="2" l="1"/>
  <c r="I356" i="2"/>
  <c r="I358" i="2" s="1"/>
  <c r="G357" i="2"/>
  <c r="H357" i="2" s="1"/>
  <c r="H358" i="2" s="1"/>
  <c r="G297" i="2"/>
  <c r="H297" i="2" s="1"/>
  <c r="H298" i="2" s="1"/>
  <c r="I296" i="2"/>
  <c r="I298" i="2" s="1"/>
  <c r="G237" i="2"/>
  <c r="H237" i="2" s="1"/>
  <c r="H238" i="2" s="1"/>
  <c r="I236" i="2"/>
  <c r="I238" i="2" s="1"/>
  <c r="I226" i="2"/>
  <c r="I228" i="2" s="1"/>
  <c r="G227" i="2"/>
  <c r="H227" i="2" s="1"/>
  <c r="H228" i="2" s="1"/>
  <c r="G211" i="2"/>
  <c r="K62" i="2"/>
  <c r="K50" i="2"/>
  <c r="K38" i="2"/>
  <c r="K26" i="2"/>
  <c r="K57" i="2"/>
  <c r="K45" i="2"/>
  <c r="K37" i="2"/>
  <c r="K29" i="2"/>
  <c r="K25" i="2"/>
  <c r="K21" i="2"/>
  <c r="G342" i="2"/>
  <c r="H342" i="2" s="1"/>
  <c r="H343" i="2" s="1"/>
  <c r="I341" i="2"/>
  <c r="I343" i="2" s="1"/>
  <c r="I281" i="2"/>
  <c r="I283" i="2" s="1"/>
  <c r="G282" i="2"/>
  <c r="H282" i="2" s="1"/>
  <c r="H283" i="2" s="1"/>
  <c r="G222" i="2"/>
  <c r="H222" i="2" s="1"/>
  <c r="H223" i="2" s="1"/>
  <c r="I221" i="2"/>
  <c r="I223" i="2" s="1"/>
  <c r="K66" i="2"/>
  <c r="K54" i="2"/>
  <c r="K42" i="2"/>
  <c r="K34" i="2"/>
  <c r="K30" i="2"/>
  <c r="K22" i="2"/>
  <c r="K65" i="2"/>
  <c r="K61" i="2"/>
  <c r="K53" i="2"/>
  <c r="K49" i="2"/>
  <c r="K41" i="2"/>
  <c r="K33" i="2"/>
  <c r="K64" i="2"/>
  <c r="K60" i="2"/>
  <c r="K56" i="2"/>
  <c r="K52" i="2"/>
  <c r="K48" i="2"/>
  <c r="K44" i="2"/>
  <c r="K40" i="2"/>
  <c r="K36" i="2"/>
  <c r="K32" i="2"/>
  <c r="K28" i="2"/>
  <c r="K24" i="2"/>
  <c r="K20" i="2"/>
  <c r="G327" i="2"/>
  <c r="H327" i="2" s="1"/>
  <c r="H328" i="2" s="1"/>
  <c r="I326" i="2"/>
  <c r="I328" i="2" s="1"/>
  <c r="G328" i="2"/>
  <c r="G267" i="2"/>
  <c r="H267" i="2" s="1"/>
  <c r="H268" i="2" s="1"/>
  <c r="I266" i="2"/>
  <c r="I268" i="2" s="1"/>
  <c r="G268" i="2"/>
  <c r="J5" i="2"/>
  <c r="K58" i="2"/>
  <c r="K67" i="2"/>
  <c r="K63" i="2"/>
  <c r="K59" i="2"/>
  <c r="K55" i="2"/>
  <c r="K51" i="2"/>
  <c r="K47" i="2"/>
  <c r="K43" i="2"/>
  <c r="K39" i="2"/>
  <c r="K35" i="2"/>
  <c r="K31" i="2"/>
  <c r="K27" i="2"/>
  <c r="K23" i="2"/>
  <c r="G372" i="2"/>
  <c r="H372" i="2" s="1"/>
  <c r="H373" i="2" s="1"/>
  <c r="I371" i="2"/>
  <c r="I373" i="2" s="1"/>
  <c r="G312" i="2"/>
  <c r="H312" i="2" s="1"/>
  <c r="H313" i="2" s="1"/>
  <c r="I311" i="2"/>
  <c r="I313" i="2" s="1"/>
  <c r="G252" i="2"/>
  <c r="H252" i="2" s="1"/>
  <c r="H253" i="2" s="1"/>
  <c r="I251" i="2"/>
  <c r="I253" i="2" s="1"/>
  <c r="K8" i="2"/>
  <c r="I8" i="2"/>
  <c r="C9" i="2" s="1"/>
  <c r="I9" i="2" s="1"/>
  <c r="C10" i="2" s="1"/>
  <c r="G373" i="2" l="1"/>
  <c r="G223" i="2"/>
  <c r="G298" i="2"/>
  <c r="G358" i="2"/>
  <c r="G206" i="2"/>
  <c r="K6" i="2"/>
  <c r="K5" i="2" s="1"/>
  <c r="G343" i="2"/>
  <c r="G212" i="2"/>
  <c r="H212" i="2" s="1"/>
  <c r="H213" i="2" s="1"/>
  <c r="I211" i="2"/>
  <c r="I213" i="2" s="1"/>
  <c r="G238" i="2"/>
  <c r="G313" i="2"/>
  <c r="G283" i="2"/>
  <c r="G228" i="2"/>
  <c r="G253" i="2"/>
  <c r="L8" i="2"/>
  <c r="J9" i="2" s="1"/>
  <c r="L9" i="2" s="1"/>
  <c r="J10" i="2" s="1"/>
  <c r="L10" i="2" s="1"/>
  <c r="J11" i="2" s="1"/>
  <c r="L11" i="2" s="1"/>
  <c r="J12" i="2" s="1"/>
  <c r="L12" i="2" s="1"/>
  <c r="J13" i="2" s="1"/>
  <c r="L13" i="2" s="1"/>
  <c r="J14" i="2" s="1"/>
  <c r="L14" i="2" s="1"/>
  <c r="J15" i="2" s="1"/>
  <c r="L15" i="2" s="1"/>
  <c r="J16" i="2" s="1"/>
  <c r="L16" i="2" s="1"/>
  <c r="J17" i="2" s="1"/>
  <c r="L17" i="2" s="1"/>
  <c r="J18" i="2" s="1"/>
  <c r="L18" i="2" s="1"/>
  <c r="J19" i="2" s="1"/>
  <c r="L19" i="2" s="1"/>
  <c r="J20" i="2" s="1"/>
  <c r="L20" i="2" s="1"/>
  <c r="J21" i="2" s="1"/>
  <c r="L21" i="2" s="1"/>
  <c r="J22" i="2" s="1"/>
  <c r="L22" i="2" s="1"/>
  <c r="J23" i="2" s="1"/>
  <c r="L23" i="2" s="1"/>
  <c r="J24" i="2" s="1"/>
  <c r="L24" i="2" s="1"/>
  <c r="J25" i="2" s="1"/>
  <c r="L25" i="2" s="1"/>
  <c r="J26" i="2" s="1"/>
  <c r="L26" i="2" s="1"/>
  <c r="J27" i="2" s="1"/>
  <c r="L27" i="2" s="1"/>
  <c r="J28" i="2" s="1"/>
  <c r="L28" i="2" s="1"/>
  <c r="J29" i="2" s="1"/>
  <c r="L29" i="2" s="1"/>
  <c r="J30" i="2" s="1"/>
  <c r="L30" i="2" s="1"/>
  <c r="J31" i="2" s="1"/>
  <c r="L31" i="2" s="1"/>
  <c r="J32" i="2" s="1"/>
  <c r="L32" i="2" s="1"/>
  <c r="J33" i="2" s="1"/>
  <c r="L33" i="2" s="1"/>
  <c r="J34" i="2" s="1"/>
  <c r="L34" i="2" s="1"/>
  <c r="J35" i="2" s="1"/>
  <c r="L35" i="2" s="1"/>
  <c r="J36" i="2" s="1"/>
  <c r="L36" i="2" s="1"/>
  <c r="J37" i="2" s="1"/>
  <c r="L37" i="2" s="1"/>
  <c r="J38" i="2" s="1"/>
  <c r="L38" i="2" s="1"/>
  <c r="J39" i="2" s="1"/>
  <c r="L39" i="2" s="1"/>
  <c r="J40" i="2" s="1"/>
  <c r="L40" i="2" s="1"/>
  <c r="J41" i="2" s="1"/>
  <c r="L41" i="2" s="1"/>
  <c r="J42" i="2" s="1"/>
  <c r="L42" i="2" s="1"/>
  <c r="J43" i="2" s="1"/>
  <c r="L43" i="2" s="1"/>
  <c r="J44" i="2" s="1"/>
  <c r="L44" i="2" s="1"/>
  <c r="J45" i="2" s="1"/>
  <c r="L45" i="2" s="1"/>
  <c r="J46" i="2" s="1"/>
  <c r="L46" i="2" s="1"/>
  <c r="J47" i="2" s="1"/>
  <c r="L47" i="2" s="1"/>
  <c r="J48" i="2" s="1"/>
  <c r="L48" i="2" s="1"/>
  <c r="J49" i="2" s="1"/>
  <c r="L49" i="2" s="1"/>
  <c r="J50" i="2" s="1"/>
  <c r="L50" i="2" s="1"/>
  <c r="J51" i="2" s="1"/>
  <c r="L51" i="2" s="1"/>
  <c r="J52" i="2" s="1"/>
  <c r="L52" i="2" s="1"/>
  <c r="J53" i="2" s="1"/>
  <c r="L53" i="2" s="1"/>
  <c r="J54" i="2" s="1"/>
  <c r="L54" i="2" s="1"/>
  <c r="J55" i="2" s="1"/>
  <c r="L55" i="2" s="1"/>
  <c r="J56" i="2" s="1"/>
  <c r="L56" i="2" s="1"/>
  <c r="J57" i="2" s="1"/>
  <c r="L57" i="2" s="1"/>
  <c r="J58" i="2" s="1"/>
  <c r="L58" i="2" s="1"/>
  <c r="J59" i="2" s="1"/>
  <c r="L59" i="2" s="1"/>
  <c r="J60" i="2" s="1"/>
  <c r="L60" i="2" s="1"/>
  <c r="J61" i="2" s="1"/>
  <c r="L61" i="2" s="1"/>
  <c r="J62" i="2" s="1"/>
  <c r="L62" i="2" s="1"/>
  <c r="J63" i="2" s="1"/>
  <c r="L63" i="2" s="1"/>
  <c r="J64" i="2" s="1"/>
  <c r="L64" i="2" s="1"/>
  <c r="J65" i="2" s="1"/>
  <c r="L65" i="2" s="1"/>
  <c r="J66" i="2" s="1"/>
  <c r="L66" i="2" s="1"/>
  <c r="J67" i="2" s="1"/>
  <c r="L67" i="2" s="1"/>
  <c r="J68" i="2" s="1"/>
  <c r="L68" i="2" s="1"/>
  <c r="J69" i="2" s="1"/>
  <c r="L69" i="2" s="1"/>
  <c r="J70" i="2" s="1"/>
  <c r="L70" i="2" s="1"/>
  <c r="J71" i="2" s="1"/>
  <c r="L71" i="2" s="1"/>
  <c r="J72" i="2" s="1"/>
  <c r="L72" i="2" s="1"/>
  <c r="J73" i="2" s="1"/>
  <c r="L73" i="2" s="1"/>
  <c r="J74" i="2" s="1"/>
  <c r="L74" i="2" s="1"/>
  <c r="J75" i="2" s="1"/>
  <c r="L75" i="2" s="1"/>
  <c r="J76" i="2" s="1"/>
  <c r="L76" i="2" s="1"/>
  <c r="J77" i="2" s="1"/>
  <c r="L77" i="2" s="1"/>
  <c r="J78" i="2" s="1"/>
  <c r="L78" i="2" s="1"/>
  <c r="J79" i="2" s="1"/>
  <c r="L79" i="2" s="1"/>
  <c r="J80" i="2" s="1"/>
  <c r="L80" i="2" s="1"/>
  <c r="J81" i="2" s="1"/>
  <c r="L81" i="2" s="1"/>
  <c r="J82" i="2" s="1"/>
  <c r="L82" i="2" s="1"/>
  <c r="J83" i="2" s="1"/>
  <c r="L83" i="2" s="1"/>
  <c r="J84" i="2" s="1"/>
  <c r="L84" i="2" s="1"/>
  <c r="J85" i="2" s="1"/>
  <c r="L85" i="2" s="1"/>
  <c r="J86" i="2" s="1"/>
  <c r="L86" i="2" s="1"/>
  <c r="J87" i="2" s="1"/>
  <c r="L87" i="2" s="1"/>
  <c r="J88" i="2" s="1"/>
  <c r="L88" i="2" s="1"/>
  <c r="J89" i="2" s="1"/>
  <c r="L89" i="2" s="1"/>
  <c r="J90" i="2" s="1"/>
  <c r="L90" i="2" s="1"/>
  <c r="J91" i="2" s="1"/>
  <c r="L91" i="2" s="1"/>
  <c r="J92" i="2" s="1"/>
  <c r="L92" i="2" s="1"/>
  <c r="J93" i="2" s="1"/>
  <c r="L93" i="2" s="1"/>
  <c r="J94" i="2" s="1"/>
  <c r="L94" i="2" s="1"/>
  <c r="J95" i="2" s="1"/>
  <c r="L95" i="2" s="1"/>
  <c r="J96" i="2" s="1"/>
  <c r="L96" i="2" s="1"/>
  <c r="J97" i="2" s="1"/>
  <c r="L97" i="2" s="1"/>
  <c r="J98" i="2" s="1"/>
  <c r="L98" i="2" s="1"/>
  <c r="J99" i="2" s="1"/>
  <c r="L99" i="2" s="1"/>
  <c r="J100" i="2" s="1"/>
  <c r="L100" i="2" s="1"/>
  <c r="J101" i="2" s="1"/>
  <c r="L101" i="2" s="1"/>
  <c r="J102" i="2" s="1"/>
  <c r="L102" i="2" s="1"/>
  <c r="J103" i="2" s="1"/>
  <c r="L103" i="2" s="1"/>
  <c r="J104" i="2" s="1"/>
  <c r="L104" i="2" s="1"/>
  <c r="J105" i="2" s="1"/>
  <c r="L105" i="2" s="1"/>
  <c r="J106" i="2" s="1"/>
  <c r="L106" i="2" s="1"/>
  <c r="J107" i="2" s="1"/>
  <c r="L107" i="2" s="1"/>
  <c r="J108" i="2" s="1"/>
  <c r="L108" i="2" s="1"/>
  <c r="J109" i="2" s="1"/>
  <c r="L109" i="2" s="1"/>
  <c r="J110" i="2" s="1"/>
  <c r="L110" i="2" s="1"/>
  <c r="J111" i="2" s="1"/>
  <c r="L111" i="2" s="1"/>
  <c r="J112" i="2" s="1"/>
  <c r="L112" i="2" s="1"/>
  <c r="J113" i="2" s="1"/>
  <c r="L113" i="2" s="1"/>
  <c r="J114" i="2" s="1"/>
  <c r="L114" i="2" s="1"/>
  <c r="J115" i="2" s="1"/>
  <c r="L115" i="2" s="1"/>
  <c r="J116" i="2" s="1"/>
  <c r="L116" i="2" s="1"/>
  <c r="J117" i="2" s="1"/>
  <c r="L117" i="2" s="1"/>
  <c r="J118" i="2" s="1"/>
  <c r="L118" i="2" s="1"/>
  <c r="J119" i="2" s="1"/>
  <c r="L119" i="2" s="1"/>
  <c r="J120" i="2" s="1"/>
  <c r="L120" i="2" s="1"/>
  <c r="J121" i="2" s="1"/>
  <c r="L121" i="2" s="1"/>
  <c r="J122" i="2" s="1"/>
  <c r="L122" i="2" s="1"/>
  <c r="J123" i="2" s="1"/>
  <c r="L123" i="2" s="1"/>
  <c r="J124" i="2" s="1"/>
  <c r="L124" i="2" s="1"/>
  <c r="J125" i="2" s="1"/>
  <c r="L125" i="2" s="1"/>
  <c r="J126" i="2" s="1"/>
  <c r="L126" i="2" s="1"/>
  <c r="J127" i="2" s="1"/>
  <c r="L127" i="2" s="1"/>
  <c r="J128" i="2" s="1"/>
  <c r="L128" i="2" s="1"/>
  <c r="J129" i="2" s="1"/>
  <c r="L129" i="2" s="1"/>
  <c r="J130" i="2" s="1"/>
  <c r="L130" i="2" s="1"/>
  <c r="J131" i="2" s="1"/>
  <c r="L131" i="2" s="1"/>
  <c r="J132" i="2" s="1"/>
  <c r="L132" i="2" s="1"/>
  <c r="J133" i="2" s="1"/>
  <c r="L133" i="2" s="1"/>
  <c r="J134" i="2" s="1"/>
  <c r="L134" i="2" s="1"/>
  <c r="J135" i="2" s="1"/>
  <c r="L135" i="2" s="1"/>
  <c r="J136" i="2" s="1"/>
  <c r="L136" i="2" s="1"/>
  <c r="J137" i="2" s="1"/>
  <c r="L137" i="2" s="1"/>
  <c r="J138" i="2" s="1"/>
  <c r="L138" i="2" s="1"/>
  <c r="J139" i="2" s="1"/>
  <c r="L139" i="2" s="1"/>
  <c r="J140" i="2" s="1"/>
  <c r="L140" i="2" s="1"/>
  <c r="J141" i="2" s="1"/>
  <c r="L141" i="2" s="1"/>
  <c r="J142" i="2" s="1"/>
  <c r="L142" i="2" s="1"/>
  <c r="J143" i="2" s="1"/>
  <c r="L143" i="2" s="1"/>
  <c r="J144" i="2" s="1"/>
  <c r="L144" i="2" s="1"/>
  <c r="J145" i="2" s="1"/>
  <c r="L145" i="2" s="1"/>
  <c r="J146" i="2" s="1"/>
  <c r="L146" i="2" s="1"/>
  <c r="J147" i="2" s="1"/>
  <c r="L147" i="2" s="1"/>
  <c r="J148" i="2" s="1"/>
  <c r="L148" i="2" s="1"/>
  <c r="J149" i="2" s="1"/>
  <c r="L149" i="2" s="1"/>
  <c r="J150" i="2" s="1"/>
  <c r="L150" i="2" s="1"/>
  <c r="J151" i="2" s="1"/>
  <c r="L151" i="2" s="1"/>
  <c r="J152" i="2" s="1"/>
  <c r="L152" i="2" s="1"/>
  <c r="J153" i="2" s="1"/>
  <c r="L153" i="2" s="1"/>
  <c r="J154" i="2" s="1"/>
  <c r="L154" i="2" s="1"/>
  <c r="J155" i="2" s="1"/>
  <c r="L155" i="2" s="1"/>
  <c r="J156" i="2" s="1"/>
  <c r="L156" i="2" s="1"/>
  <c r="J157" i="2" s="1"/>
  <c r="L157" i="2" s="1"/>
  <c r="J158" i="2" s="1"/>
  <c r="L158" i="2" s="1"/>
  <c r="J159" i="2" s="1"/>
  <c r="L159" i="2" s="1"/>
  <c r="J160" i="2" s="1"/>
  <c r="L160" i="2" s="1"/>
  <c r="J161" i="2" s="1"/>
  <c r="L161" i="2" s="1"/>
  <c r="J162" i="2" s="1"/>
  <c r="L162" i="2" s="1"/>
  <c r="J163" i="2" s="1"/>
  <c r="L163" i="2" s="1"/>
  <c r="J164" i="2" s="1"/>
  <c r="L164" i="2" s="1"/>
  <c r="J165" i="2" s="1"/>
  <c r="L165" i="2" s="1"/>
  <c r="J166" i="2" s="1"/>
  <c r="L166" i="2" s="1"/>
  <c r="J167" i="2" s="1"/>
  <c r="L167" i="2" s="1"/>
  <c r="J168" i="2" s="1"/>
  <c r="L168" i="2" s="1"/>
  <c r="J169" i="2" s="1"/>
  <c r="L169" i="2" s="1"/>
  <c r="J170" i="2" s="1"/>
  <c r="L170" i="2" s="1"/>
  <c r="J171" i="2" s="1"/>
  <c r="L171" i="2" s="1"/>
  <c r="J172" i="2" s="1"/>
  <c r="L172" i="2" s="1"/>
  <c r="J173" i="2" s="1"/>
  <c r="L173" i="2" s="1"/>
  <c r="J174" i="2" s="1"/>
  <c r="L174" i="2" s="1"/>
  <c r="J175" i="2" s="1"/>
  <c r="L175" i="2" s="1"/>
  <c r="J176" i="2" s="1"/>
  <c r="L176" i="2" s="1"/>
  <c r="J177" i="2" s="1"/>
  <c r="L177" i="2" s="1"/>
  <c r="J178" i="2" s="1"/>
  <c r="L178" i="2" s="1"/>
  <c r="J179" i="2" s="1"/>
  <c r="L179" i="2" s="1"/>
  <c r="J180" i="2" s="1"/>
  <c r="L180" i="2" s="1"/>
  <c r="J181" i="2" s="1"/>
  <c r="L181" i="2" s="1"/>
  <c r="J182" i="2" s="1"/>
  <c r="L182" i="2" s="1"/>
  <c r="J183" i="2" s="1"/>
  <c r="L183" i="2" s="1"/>
  <c r="J184" i="2" s="1"/>
  <c r="L184" i="2" s="1"/>
  <c r="J185" i="2" s="1"/>
  <c r="L185" i="2" s="1"/>
  <c r="J186" i="2" s="1"/>
  <c r="L186" i="2" s="1"/>
  <c r="J187" i="2" s="1"/>
  <c r="L187" i="2" s="1"/>
  <c r="H10" i="2"/>
  <c r="G213" i="2" l="1"/>
  <c r="I206" i="2"/>
  <c r="I208" i="2" s="1"/>
  <c r="G207" i="2"/>
  <c r="H207" i="2" s="1"/>
  <c r="H208" i="2" s="1"/>
  <c r="G208" i="2"/>
  <c r="G241" i="2"/>
  <c r="I10" i="2"/>
  <c r="C11" i="2" s="1"/>
  <c r="H11" i="2"/>
  <c r="G256" i="2" s="1"/>
  <c r="I256" i="2" l="1"/>
  <c r="I258" i="2" s="1"/>
  <c r="G257" i="2"/>
  <c r="H257" i="2" s="1"/>
  <c r="H258" i="2" s="1"/>
  <c r="G258" i="2"/>
  <c r="I241" i="2"/>
  <c r="I243" i="2" s="1"/>
  <c r="G242" i="2"/>
  <c r="H242" i="2" s="1"/>
  <c r="H243" i="2" s="1"/>
  <c r="I11" i="2"/>
  <c r="C12" i="2" s="1"/>
  <c r="G243" i="2" l="1"/>
  <c r="H12" i="2" l="1"/>
  <c r="G271" i="2" l="1"/>
  <c r="I12" i="2"/>
  <c r="C13" i="2" s="1"/>
  <c r="G272" i="2" l="1"/>
  <c r="H272" i="2" s="1"/>
  <c r="H273" i="2" s="1"/>
  <c r="I271" i="2"/>
  <c r="I273" i="2" s="1"/>
  <c r="H13" i="2"/>
  <c r="I13" i="2" s="1"/>
  <c r="C14" i="2" s="1"/>
  <c r="G273" i="2" l="1"/>
  <c r="G286" i="2"/>
  <c r="G287" i="2" l="1"/>
  <c r="H287" i="2" s="1"/>
  <c r="H288" i="2" s="1"/>
  <c r="I286" i="2"/>
  <c r="I288" i="2" s="1"/>
  <c r="H14" i="2"/>
  <c r="G288" i="2" l="1"/>
  <c r="G301" i="2"/>
  <c r="I14" i="2"/>
  <c r="C15" i="2" s="1"/>
  <c r="H15" i="2"/>
  <c r="G316" i="2" s="1"/>
  <c r="G317" i="2" l="1"/>
  <c r="H317" i="2" s="1"/>
  <c r="H318" i="2" s="1"/>
  <c r="I316" i="2"/>
  <c r="I318" i="2" s="1"/>
  <c r="G318" i="2"/>
  <c r="I15" i="2"/>
  <c r="C16" i="2" s="1"/>
  <c r="G302" i="2"/>
  <c r="H302" i="2" s="1"/>
  <c r="H303" i="2" s="1"/>
  <c r="I301" i="2"/>
  <c r="I303" i="2" s="1"/>
  <c r="G303" i="2" l="1"/>
  <c r="H16" i="2"/>
  <c r="G331" i="2" s="1"/>
  <c r="G332" i="2" l="1"/>
  <c r="H332" i="2" s="1"/>
  <c r="H333" i="2" s="1"/>
  <c r="I331" i="2"/>
  <c r="I333" i="2" s="1"/>
  <c r="G333" i="2"/>
  <c r="I16" i="2"/>
  <c r="C17" i="2" s="1"/>
  <c r="H17" i="2" l="1"/>
  <c r="G346" i="2" s="1"/>
  <c r="G347" i="2" l="1"/>
  <c r="H347" i="2" s="1"/>
  <c r="H348" i="2" s="1"/>
  <c r="I346" i="2"/>
  <c r="I348" i="2" s="1"/>
  <c r="G348" i="2"/>
  <c r="I17" i="2"/>
  <c r="C18" i="2" s="1"/>
  <c r="H18" i="2" l="1"/>
  <c r="H19" i="2" l="1"/>
  <c r="G376" i="2" s="1"/>
  <c r="G361" i="2"/>
  <c r="I18" i="2"/>
  <c r="C19" i="2" s="1"/>
  <c r="H20" i="2" l="1"/>
  <c r="I19" i="2"/>
  <c r="C20" i="2" s="1"/>
  <c r="I361" i="2"/>
  <c r="I363" i="2" s="1"/>
  <c r="G362" i="2"/>
  <c r="H362" i="2" s="1"/>
  <c r="H363" i="2" s="1"/>
  <c r="G377" i="2"/>
  <c r="H377" i="2" s="1"/>
  <c r="H378" i="2" s="1"/>
  <c r="I376" i="2"/>
  <c r="I378" i="2" s="1"/>
  <c r="H21" i="2"/>
  <c r="G363" i="2" l="1"/>
  <c r="G378" i="2"/>
  <c r="I20" i="2"/>
  <c r="C21" i="2" s="1"/>
  <c r="I21" i="2" s="1"/>
  <c r="C22" i="2" s="1"/>
  <c r="H22" i="2"/>
  <c r="I22" i="2" l="1"/>
  <c r="C23" i="2" s="1"/>
  <c r="H23" i="2"/>
  <c r="I23" i="2" l="1"/>
  <c r="C24" i="2" s="1"/>
  <c r="H24" i="2"/>
  <c r="I24" i="2" l="1"/>
  <c r="C25" i="2" s="1"/>
  <c r="H25" i="2" l="1"/>
  <c r="I25" i="2" s="1"/>
  <c r="C26" i="2" s="1"/>
  <c r="I26" i="2" s="1"/>
  <c r="C27" i="2" s="1"/>
  <c r="H26" i="2"/>
  <c r="H27" i="2" l="1"/>
  <c r="I27" i="2" s="1"/>
  <c r="C28" i="2" s="1"/>
  <c r="H28" i="2" l="1"/>
  <c r="I28" i="2" s="1"/>
  <c r="C29" i="2" s="1"/>
  <c r="H29" i="2" l="1"/>
  <c r="I29" i="2" s="1"/>
  <c r="C30" i="2" s="1"/>
  <c r="H30" i="2" l="1"/>
  <c r="I30" i="2" s="1"/>
  <c r="C31" i="2" s="1"/>
  <c r="H31" i="2" l="1"/>
  <c r="I31" i="2" s="1"/>
  <c r="C32" i="2" s="1"/>
  <c r="H32" i="2" l="1"/>
  <c r="I32" i="2" s="1"/>
  <c r="C33" i="2" s="1"/>
  <c r="H33" i="2"/>
  <c r="I33" i="2" l="1"/>
  <c r="C34" i="2" s="1"/>
  <c r="H34" i="2"/>
  <c r="I34" i="2" l="1"/>
  <c r="C35" i="2" s="1"/>
  <c r="H35" i="2"/>
  <c r="I35" i="2" l="1"/>
  <c r="C36" i="2" s="1"/>
  <c r="H36" i="2"/>
  <c r="I36" i="2" l="1"/>
  <c r="C37" i="2" s="1"/>
  <c r="H37" i="2"/>
  <c r="I37" i="2" l="1"/>
  <c r="C38" i="2" s="1"/>
  <c r="H38" i="2"/>
  <c r="I38" i="2" l="1"/>
  <c r="C39" i="2" s="1"/>
  <c r="H39" i="2"/>
  <c r="I39" i="2" l="1"/>
  <c r="C40" i="2" s="1"/>
  <c r="H40" i="2" l="1"/>
  <c r="I40" i="2" s="1"/>
  <c r="C41" i="2" s="1"/>
  <c r="H41" i="2"/>
  <c r="I41" i="2" l="1"/>
  <c r="C42" i="2" s="1"/>
  <c r="H42" i="2"/>
  <c r="I42" i="2" s="1"/>
  <c r="C43" i="2" s="1"/>
  <c r="H43" i="2" l="1"/>
  <c r="I43" i="2" s="1"/>
  <c r="C44" i="2" s="1"/>
  <c r="H44" i="2" l="1"/>
  <c r="I44" i="2" s="1"/>
  <c r="C45" i="2" s="1"/>
  <c r="H45" i="2" l="1"/>
  <c r="I45" i="2" s="1"/>
  <c r="C46" i="2" s="1"/>
  <c r="H46" i="2" l="1"/>
  <c r="I46" i="2" s="1"/>
  <c r="C47" i="2" s="1"/>
  <c r="H47" i="2" l="1"/>
  <c r="I47" i="2" s="1"/>
  <c r="C48" i="2" s="1"/>
  <c r="H48" i="2" l="1"/>
  <c r="I48" i="2" s="1"/>
  <c r="C49" i="2" s="1"/>
  <c r="H49" i="2"/>
  <c r="I49" i="2" l="1"/>
  <c r="C50" i="2" s="1"/>
  <c r="H50" i="2"/>
  <c r="I50" i="2" l="1"/>
  <c r="C51" i="2" s="1"/>
  <c r="H51" i="2"/>
  <c r="I51" i="2" l="1"/>
  <c r="C52" i="2" s="1"/>
  <c r="H52" i="2"/>
  <c r="I52" i="2" l="1"/>
  <c r="C53" i="2" s="1"/>
  <c r="H53" i="2"/>
  <c r="I53" i="2" l="1"/>
  <c r="C54" i="2" s="1"/>
  <c r="H54" i="2"/>
  <c r="I54" i="2" l="1"/>
  <c r="C55" i="2" s="1"/>
  <c r="H55" i="2"/>
  <c r="I55" i="2" l="1"/>
  <c r="C56" i="2" s="1"/>
  <c r="H56" i="2"/>
  <c r="I56" i="2" l="1"/>
  <c r="C57" i="2" s="1"/>
  <c r="H57" i="2"/>
  <c r="I57" i="2" l="1"/>
  <c r="C58" i="2" s="1"/>
  <c r="H58" i="2"/>
  <c r="I58" i="2" l="1"/>
  <c r="C59" i="2" s="1"/>
  <c r="H59" i="2"/>
  <c r="I59" i="2" l="1"/>
  <c r="C60" i="2" s="1"/>
  <c r="H60" i="2" l="1"/>
  <c r="I60" i="2" s="1"/>
  <c r="C61" i="2" s="1"/>
  <c r="H61" i="2"/>
  <c r="I61" i="2" l="1"/>
  <c r="C62" i="2" s="1"/>
  <c r="H62" i="2"/>
  <c r="I62" i="2" s="1"/>
  <c r="C63" i="2" s="1"/>
  <c r="H63" i="2" l="1"/>
  <c r="I63" i="2" s="1"/>
  <c r="C64" i="2" s="1"/>
  <c r="H64" i="2" l="1"/>
  <c r="I64" i="2" s="1"/>
  <c r="C65" i="2" s="1"/>
  <c r="H65" i="2" l="1"/>
  <c r="I65" i="2" s="1"/>
  <c r="C66" i="2" s="1"/>
  <c r="H66" i="2" l="1"/>
  <c r="I66" i="2" s="1"/>
  <c r="C67" i="2" s="1"/>
  <c r="H67" i="2" l="1"/>
  <c r="H6" i="2" s="1"/>
  <c r="I67" i="2" l="1"/>
  <c r="C68" i="2" s="1"/>
  <c r="I68" i="2" s="1"/>
  <c r="C69" i="2" s="1"/>
  <c r="I69" i="2" s="1"/>
  <c r="C70" i="2" s="1"/>
  <c r="I70" i="2" s="1"/>
  <c r="C71" i="2" s="1"/>
  <c r="I71" i="2" s="1"/>
  <c r="C72" i="2" s="1"/>
  <c r="I72" i="2" s="1"/>
  <c r="C73" i="2" s="1"/>
  <c r="I73" i="2" s="1"/>
  <c r="C74" i="2" s="1"/>
  <c r="I74" i="2" s="1"/>
  <c r="C75" i="2" s="1"/>
  <c r="I75" i="2" s="1"/>
  <c r="C76" i="2" s="1"/>
  <c r="I76" i="2" s="1"/>
  <c r="C77" i="2" s="1"/>
  <c r="I77" i="2" s="1"/>
  <c r="C78" i="2" s="1"/>
  <c r="I78" i="2" s="1"/>
  <c r="C79" i="2" s="1"/>
  <c r="I79" i="2" s="1"/>
  <c r="C80" i="2" s="1"/>
  <c r="I80" i="2" s="1"/>
  <c r="C81" i="2" s="1"/>
  <c r="I81" i="2" s="1"/>
  <c r="C82" i="2" s="1"/>
  <c r="I82" i="2" s="1"/>
  <c r="C83" i="2" s="1"/>
  <c r="I83" i="2" s="1"/>
  <c r="C84" i="2" s="1"/>
  <c r="I84" i="2" s="1"/>
  <c r="C85" i="2" s="1"/>
  <c r="I85" i="2" s="1"/>
  <c r="C86" i="2" s="1"/>
  <c r="I86" i="2" s="1"/>
  <c r="C87" i="2" s="1"/>
  <c r="I87" i="2" s="1"/>
  <c r="C88" i="2" s="1"/>
  <c r="I88" i="2" s="1"/>
  <c r="C89" i="2" s="1"/>
  <c r="I89" i="2" s="1"/>
  <c r="C90" i="2" s="1"/>
  <c r="I90" i="2" s="1"/>
  <c r="C91" i="2" s="1"/>
  <c r="I91" i="2" s="1"/>
  <c r="C92" i="2" s="1"/>
  <c r="I92" i="2" s="1"/>
  <c r="C93" i="2" s="1"/>
  <c r="I93" i="2" s="1"/>
  <c r="C94" i="2" s="1"/>
  <c r="I94" i="2" s="1"/>
  <c r="C95" i="2" s="1"/>
  <c r="I95" i="2" s="1"/>
  <c r="C96" i="2" s="1"/>
  <c r="I96" i="2" s="1"/>
  <c r="C97" i="2" s="1"/>
  <c r="I97" i="2" s="1"/>
  <c r="C98" i="2" s="1"/>
  <c r="I98" i="2" s="1"/>
  <c r="C99" i="2" s="1"/>
  <c r="I99" i="2" s="1"/>
  <c r="C100" i="2" s="1"/>
  <c r="I100" i="2" s="1"/>
  <c r="C101" i="2" s="1"/>
  <c r="I101" i="2" s="1"/>
  <c r="C102" i="2" s="1"/>
  <c r="I102" i="2" s="1"/>
  <c r="C103" i="2" s="1"/>
  <c r="I103" i="2" s="1"/>
  <c r="C104" i="2" s="1"/>
  <c r="I104" i="2" s="1"/>
  <c r="C105" i="2" s="1"/>
  <c r="I105" i="2" s="1"/>
  <c r="C106" i="2" s="1"/>
  <c r="I106" i="2" s="1"/>
  <c r="C107" i="2" s="1"/>
  <c r="I107" i="2" s="1"/>
  <c r="C108" i="2" s="1"/>
  <c r="I108" i="2" s="1"/>
  <c r="C109" i="2" s="1"/>
  <c r="I109" i="2" s="1"/>
  <c r="C110" i="2" s="1"/>
  <c r="I110" i="2" s="1"/>
  <c r="C111" i="2" s="1"/>
  <c r="I111" i="2" s="1"/>
  <c r="C112" i="2" s="1"/>
  <c r="I112" i="2" s="1"/>
  <c r="C113" i="2" s="1"/>
  <c r="I113" i="2" s="1"/>
  <c r="C114" i="2" s="1"/>
  <c r="I114" i="2" s="1"/>
  <c r="C115" i="2" s="1"/>
  <c r="I115" i="2" s="1"/>
  <c r="C116" i="2" s="1"/>
  <c r="I116" i="2" s="1"/>
  <c r="C117" i="2" s="1"/>
  <c r="I117" i="2" s="1"/>
  <c r="C118" i="2" s="1"/>
  <c r="I118" i="2" s="1"/>
  <c r="C119" i="2" s="1"/>
  <c r="I119" i="2" s="1"/>
  <c r="C120" i="2" s="1"/>
  <c r="I120" i="2" s="1"/>
  <c r="C121" i="2" s="1"/>
  <c r="I121" i="2" s="1"/>
  <c r="C122" i="2" s="1"/>
  <c r="I122" i="2" s="1"/>
  <c r="C123" i="2" s="1"/>
  <c r="I123" i="2" s="1"/>
  <c r="C124" i="2" s="1"/>
  <c r="I124" i="2" s="1"/>
  <c r="C125" i="2" s="1"/>
  <c r="I125" i="2" s="1"/>
  <c r="C126" i="2" s="1"/>
  <c r="I126" i="2" s="1"/>
  <c r="C127" i="2" s="1"/>
  <c r="I127" i="2" s="1"/>
  <c r="C128" i="2" s="1"/>
  <c r="I128" i="2" s="1"/>
  <c r="C129" i="2" s="1"/>
  <c r="I129" i="2" s="1"/>
  <c r="C130" i="2" s="1"/>
  <c r="I130" i="2" s="1"/>
  <c r="C131" i="2" s="1"/>
  <c r="I131" i="2" s="1"/>
  <c r="C132" i="2" s="1"/>
  <c r="I132" i="2" s="1"/>
  <c r="C133" i="2" s="1"/>
  <c r="I133" i="2" s="1"/>
  <c r="C134" i="2" s="1"/>
  <c r="I134" i="2" s="1"/>
  <c r="C135" i="2" s="1"/>
  <c r="I135" i="2" s="1"/>
  <c r="C136" i="2" s="1"/>
  <c r="I136" i="2" s="1"/>
  <c r="C137" i="2" s="1"/>
  <c r="I137" i="2" s="1"/>
  <c r="C138" i="2" s="1"/>
  <c r="I138" i="2" s="1"/>
  <c r="C139" i="2" s="1"/>
  <c r="I139" i="2" s="1"/>
  <c r="C140" i="2" s="1"/>
  <c r="I140" i="2" s="1"/>
  <c r="C141" i="2" s="1"/>
  <c r="I141" i="2" s="1"/>
  <c r="C142" i="2" s="1"/>
  <c r="I142" i="2" s="1"/>
  <c r="C143" i="2" s="1"/>
  <c r="I143" i="2" s="1"/>
  <c r="C144" i="2" s="1"/>
  <c r="I144" i="2" s="1"/>
  <c r="C145" i="2" s="1"/>
  <c r="I145" i="2" s="1"/>
  <c r="C146" i="2" s="1"/>
  <c r="I146" i="2" s="1"/>
  <c r="C147" i="2" s="1"/>
  <c r="I147" i="2" s="1"/>
  <c r="C148" i="2" s="1"/>
  <c r="I148" i="2" s="1"/>
  <c r="C149" i="2" s="1"/>
  <c r="I149" i="2" s="1"/>
  <c r="C150" i="2" s="1"/>
  <c r="I150" i="2" s="1"/>
  <c r="C151" i="2" s="1"/>
  <c r="I151" i="2" s="1"/>
  <c r="C152" i="2" s="1"/>
  <c r="I152" i="2" s="1"/>
  <c r="C153" i="2" s="1"/>
  <c r="I153" i="2" s="1"/>
  <c r="C154" i="2" s="1"/>
  <c r="I154" i="2" s="1"/>
  <c r="C155" i="2" s="1"/>
  <c r="I155" i="2" s="1"/>
  <c r="C156" i="2" s="1"/>
  <c r="I156" i="2" s="1"/>
  <c r="C157" i="2" s="1"/>
  <c r="I157" i="2" s="1"/>
  <c r="C158" i="2" s="1"/>
  <c r="I158" i="2" s="1"/>
  <c r="C159" i="2" s="1"/>
  <c r="I159" i="2" s="1"/>
  <c r="C160" i="2" s="1"/>
  <c r="I160" i="2" s="1"/>
  <c r="C161" i="2" s="1"/>
  <c r="I161" i="2" s="1"/>
  <c r="C162" i="2" s="1"/>
  <c r="I162" i="2" s="1"/>
  <c r="C163" i="2" s="1"/>
  <c r="I163" i="2" s="1"/>
  <c r="C164" i="2" s="1"/>
  <c r="I164" i="2" s="1"/>
  <c r="C165" i="2" s="1"/>
  <c r="I165" i="2" s="1"/>
  <c r="C166" i="2" s="1"/>
  <c r="I166" i="2" s="1"/>
  <c r="C167" i="2" s="1"/>
  <c r="I167" i="2" s="1"/>
  <c r="C168" i="2" s="1"/>
  <c r="I168" i="2" s="1"/>
  <c r="C169" i="2" s="1"/>
  <c r="I169" i="2" s="1"/>
  <c r="C170" i="2" s="1"/>
  <c r="I170" i="2" s="1"/>
  <c r="C171" i="2" s="1"/>
  <c r="I171" i="2" s="1"/>
  <c r="C172" i="2" s="1"/>
  <c r="I172" i="2" s="1"/>
  <c r="C173" i="2" s="1"/>
  <c r="I173" i="2" s="1"/>
  <c r="C174" i="2" s="1"/>
  <c r="I174" i="2" s="1"/>
  <c r="C175" i="2" s="1"/>
  <c r="I175" i="2" s="1"/>
  <c r="C176" i="2" s="1"/>
  <c r="I176" i="2" s="1"/>
  <c r="C177" i="2" s="1"/>
  <c r="I177" i="2" s="1"/>
  <c r="C178" i="2" s="1"/>
  <c r="I178" i="2" s="1"/>
  <c r="C179" i="2" s="1"/>
  <c r="I179" i="2" s="1"/>
  <c r="C180" i="2" s="1"/>
  <c r="I180" i="2" s="1"/>
  <c r="C181" i="2" s="1"/>
  <c r="I181" i="2" s="1"/>
  <c r="C182" i="2" s="1"/>
  <c r="I182" i="2" s="1"/>
  <c r="C183" i="2" s="1"/>
  <c r="I183" i="2" s="1"/>
  <c r="C184" i="2" s="1"/>
  <c r="I184" i="2" s="1"/>
  <c r="C185" i="2" s="1"/>
  <c r="I185" i="2" s="1"/>
  <c r="C186" i="2" s="1"/>
  <c r="I186" i="2" s="1"/>
  <c r="C187" i="2" s="1"/>
  <c r="I187" i="2" s="1"/>
</calcChain>
</file>

<file path=xl/sharedStrings.xml><?xml version="1.0" encoding="utf-8"?>
<sst xmlns="http://schemas.openxmlformats.org/spreadsheetml/2006/main" count="1660" uniqueCount="469">
  <si>
    <t>Initial and subsequent measurement</t>
    <phoneticPr fontId="5" type="noConversion"/>
  </si>
  <si>
    <t>Remeasurement</t>
    <phoneticPr fontId="5" type="noConversion"/>
  </si>
  <si>
    <t>1. General information</t>
    <phoneticPr fontId="5" type="noConversion"/>
  </si>
  <si>
    <t>Lease type</t>
    <phoneticPr fontId="5" type="noConversion"/>
  </si>
  <si>
    <t>Shop</t>
  </si>
  <si>
    <t>(pls select)</t>
  </si>
  <si>
    <t>Shop code</t>
    <phoneticPr fontId="5" type="noConversion"/>
  </si>
  <si>
    <t>VNV01</t>
  </si>
  <si>
    <t>Lease description</t>
    <phoneticPr fontId="5" type="noConversion"/>
  </si>
  <si>
    <t>Royal</t>
  </si>
  <si>
    <t>Premises</t>
    <phoneticPr fontId="5" type="noConversion"/>
  </si>
  <si>
    <t>72 Nguyen Trai St., Thanh Xuan Dist., Ha Noi</t>
  </si>
  <si>
    <t>Floor area</t>
    <phoneticPr fontId="5" type="noConversion"/>
  </si>
  <si>
    <t>sq. m</t>
  </si>
  <si>
    <t>Lessee (Tenant)</t>
    <phoneticPr fontId="5" type="noConversion"/>
  </si>
  <si>
    <t>Gior Fashion Company Limited</t>
  </si>
  <si>
    <t>Lessor (Landlord)</t>
    <phoneticPr fontId="5" type="noConversion"/>
  </si>
  <si>
    <t>Vincom</t>
  </si>
  <si>
    <t>2. Lease term</t>
    <phoneticPr fontId="5" type="noConversion"/>
  </si>
  <si>
    <t>Yearly/Monthly lease payment</t>
    <phoneticPr fontId="5" type="noConversion"/>
  </si>
  <si>
    <t>Monthly</t>
  </si>
  <si>
    <t>(a)</t>
    <phoneticPr fontId="5" type="noConversion"/>
  </si>
  <si>
    <t>Non-cancellable periods</t>
    <phoneticPr fontId="5" type="noConversion"/>
  </si>
  <si>
    <t>(i)</t>
    <phoneticPr fontId="5" type="noConversion"/>
  </si>
  <si>
    <t>-</t>
    <phoneticPr fontId="5" type="noConversion"/>
  </si>
  <si>
    <t>from (yyyy/mm/dd)</t>
    <phoneticPr fontId="5" type="noConversion"/>
  </si>
  <si>
    <t>to (yyyy/mm/dd)</t>
    <phoneticPr fontId="5" type="noConversion"/>
  </si>
  <si>
    <t>(ii)</t>
    <phoneticPr fontId="5" type="noConversion"/>
  </si>
  <si>
    <t>Date of initial application of HKFRS 16</t>
    <phoneticPr fontId="5" type="noConversion"/>
  </si>
  <si>
    <t>(iii)</t>
    <phoneticPr fontId="5" type="noConversion"/>
  </si>
  <si>
    <t>Rent-free periods</t>
    <phoneticPr fontId="5" type="noConversion"/>
  </si>
  <si>
    <t>to (yyyy/mm/dd)</t>
    <phoneticPr fontId="5" type="noConversion"/>
  </si>
  <si>
    <t>(b)</t>
    <phoneticPr fontId="5" type="noConversion"/>
  </si>
  <si>
    <t>Periods covered by an option to extend the lease</t>
  </si>
  <si>
    <t>(i)</t>
    <phoneticPr fontId="5" type="noConversion"/>
  </si>
  <si>
    <t>-</t>
    <phoneticPr fontId="5" type="noConversion"/>
  </si>
  <si>
    <t>from (yyyy/mm/dd)</t>
    <phoneticPr fontId="5" type="noConversion"/>
  </si>
  <si>
    <t>Reasonably certain to exercise the option</t>
    <phoneticPr fontId="5" type="noConversion"/>
  </si>
  <si>
    <t>(c)</t>
    <phoneticPr fontId="5" type="noConversion"/>
  </si>
  <si>
    <t>Periods covered by an option to terminate the lease</t>
  </si>
  <si>
    <t>Reasonably certain not to exercise the option</t>
    <phoneticPr fontId="5" type="noConversion"/>
  </si>
  <si>
    <t>3. Payment method</t>
    <phoneticPr fontId="5" type="noConversion"/>
  </si>
  <si>
    <t>Lease currency</t>
    <phoneticPr fontId="5" type="noConversion"/>
  </si>
  <si>
    <t>Lease payment payable at the beginning/end</t>
  </si>
  <si>
    <t>payable at the beginning</t>
  </si>
  <si>
    <t>Non-cancellable periods</t>
    <phoneticPr fontId="5" type="noConversion"/>
  </si>
  <si>
    <t>Fixed payments</t>
    <phoneticPr fontId="5" type="noConversion"/>
  </si>
  <si>
    <t>Yes</t>
  </si>
  <si>
    <t>Variable lease payments dependent on an index or a rate</t>
    <phoneticPr fontId="5" type="noConversion"/>
  </si>
  <si>
    <t>NA</t>
  </si>
  <si>
    <t>Variable lease payments</t>
    <phoneticPr fontId="5" type="noConversion"/>
  </si>
  <si>
    <t>Basis of change</t>
    <phoneticPr fontId="5" type="noConversion"/>
  </si>
  <si>
    <t>-</t>
    <phoneticPr fontId="5" type="noConversion"/>
  </si>
  <si>
    <t>Index or rate</t>
    <phoneticPr fontId="5" type="noConversion"/>
  </si>
  <si>
    <t>-</t>
    <phoneticPr fontId="5" type="noConversion"/>
  </si>
  <si>
    <t>(iii)</t>
    <phoneticPr fontId="5" type="noConversion"/>
  </si>
  <si>
    <t>Down payments</t>
    <phoneticPr fontId="5" type="noConversion"/>
  </si>
  <si>
    <t>Down payments</t>
    <phoneticPr fontId="5" type="noConversion"/>
  </si>
  <si>
    <t>-</t>
    <phoneticPr fontId="5" type="noConversion"/>
  </si>
  <si>
    <t>from (yyyy/mm/dd)</t>
    <phoneticPr fontId="5" type="noConversion"/>
  </si>
  <si>
    <t>(ii)</t>
    <phoneticPr fontId="5" type="noConversion"/>
  </si>
  <si>
    <t>Index or rate</t>
    <phoneticPr fontId="5" type="noConversion"/>
  </si>
  <si>
    <t>(iii)</t>
    <phoneticPr fontId="5" type="noConversion"/>
  </si>
  <si>
    <t>Down payments</t>
    <phoneticPr fontId="5" type="noConversion"/>
  </si>
  <si>
    <t>(c)</t>
    <phoneticPr fontId="5" type="noConversion"/>
  </si>
  <si>
    <t>Deposit</t>
    <phoneticPr fontId="5" type="noConversion"/>
  </si>
  <si>
    <t>Rental</t>
    <phoneticPr fontId="5" type="noConversion"/>
  </si>
  <si>
    <t>Others</t>
    <phoneticPr fontId="5" type="noConversion"/>
  </si>
  <si>
    <t>4. Interest rate</t>
    <phoneticPr fontId="5" type="noConversion"/>
  </si>
  <si>
    <t>Type of interest rate</t>
    <phoneticPr fontId="5" type="noConversion"/>
  </si>
  <si>
    <t>Incremental borrowing rate</t>
  </si>
  <si>
    <t>per annum</t>
    <phoneticPr fontId="5" type="noConversion"/>
  </si>
  <si>
    <t>per month</t>
    <phoneticPr fontId="5" type="noConversion"/>
  </si>
  <si>
    <t>5. Lease payments that are not paid at the commencement date (a)+(b)+(c)+(d)+(e)</t>
    <phoneticPr fontId="5" type="noConversion"/>
  </si>
  <si>
    <t>Residual value guarantees</t>
  </si>
  <si>
    <t>(d)</t>
    <phoneticPr fontId="5" type="noConversion"/>
  </si>
  <si>
    <t>Exercise price of a purchase option</t>
    <phoneticPr fontId="5" type="noConversion"/>
  </si>
  <si>
    <t>(e)</t>
    <phoneticPr fontId="5" type="noConversion"/>
  </si>
  <si>
    <t>Payments of penalties for terminating the lease</t>
    <phoneticPr fontId="5" type="noConversion"/>
  </si>
  <si>
    <t>6. Initial measurement of the right-of-use asset (a)+(b)-(c)+(d)+(e)</t>
    <phoneticPr fontId="5" type="noConversion"/>
  </si>
  <si>
    <t>Transition adjustments</t>
    <phoneticPr fontId="5" type="noConversion"/>
  </si>
  <si>
    <t>Cost</t>
    <phoneticPr fontId="5" type="noConversion"/>
  </si>
  <si>
    <t>Accumulated amortization</t>
    <phoneticPr fontId="5" type="noConversion"/>
  </si>
  <si>
    <t>Carrying value</t>
    <phoneticPr fontId="5" type="noConversion"/>
  </si>
  <si>
    <t>Additions</t>
    <phoneticPr fontId="5" type="noConversion"/>
  </si>
  <si>
    <t>Disposals</t>
    <phoneticPr fontId="5" type="noConversion"/>
  </si>
  <si>
    <t>Amortization</t>
    <phoneticPr fontId="5" type="noConversion"/>
  </si>
  <si>
    <t>Carrying value</t>
    <phoneticPr fontId="5" type="noConversion"/>
  </si>
  <si>
    <t>6. Present value of the lease payments</t>
    <phoneticPr fontId="5" type="noConversion"/>
  </si>
  <si>
    <t>Present value of the lease payments</t>
    <phoneticPr fontId="5" type="noConversion"/>
  </si>
  <si>
    <t>at 2018/01/01</t>
    <phoneticPr fontId="5" type="noConversion"/>
  </si>
  <si>
    <t>at 2018/01/01</t>
    <phoneticPr fontId="5" type="noConversion"/>
  </si>
  <si>
    <t>in 2018</t>
    <phoneticPr fontId="5" type="noConversion"/>
  </si>
  <si>
    <t>at 2019/01/01</t>
    <phoneticPr fontId="5" type="noConversion"/>
  </si>
  <si>
    <t>Lease payments made at or before the commencement date</t>
    <phoneticPr fontId="5" type="noConversion"/>
  </si>
  <si>
    <t>Rental prepayments</t>
    <phoneticPr fontId="5" type="noConversion"/>
  </si>
  <si>
    <t>(c)</t>
    <phoneticPr fontId="5" type="noConversion"/>
  </si>
  <si>
    <t>Lease incentives received</t>
  </si>
  <si>
    <t>Transition adjustments</t>
    <phoneticPr fontId="5" type="noConversion"/>
  </si>
  <si>
    <t>Accumulated depreciation</t>
    <phoneticPr fontId="5" type="noConversion"/>
  </si>
  <si>
    <t>Additions</t>
    <phoneticPr fontId="5" type="noConversion"/>
  </si>
  <si>
    <t>Disposals</t>
    <phoneticPr fontId="5" type="noConversion"/>
  </si>
  <si>
    <t>Initial direct costs</t>
    <phoneticPr fontId="5" type="noConversion"/>
  </si>
  <si>
    <t>at 2018/01/01</t>
    <phoneticPr fontId="5" type="noConversion"/>
  </si>
  <si>
    <t>Reinstatement costs</t>
    <phoneticPr fontId="5" type="noConversion"/>
  </si>
  <si>
    <t>PP&amp;E - Reinstatement costs</t>
    <phoneticPr fontId="5" type="noConversion"/>
  </si>
  <si>
    <t>7. Lease modifications</t>
    <phoneticPr fontId="5" type="noConversion"/>
  </si>
  <si>
    <t>Change in the interest rate</t>
    <phoneticPr fontId="5" type="noConversion"/>
  </si>
  <si>
    <t>Pre-modification</t>
    <phoneticPr fontId="5" type="noConversion"/>
  </si>
  <si>
    <t>Adjustments</t>
    <phoneticPr fontId="5" type="noConversion"/>
  </si>
  <si>
    <t>Post-modification</t>
    <phoneticPr fontId="5" type="noConversion"/>
  </si>
  <si>
    <t>Increase (decrease) in the interest rate</t>
    <phoneticPr fontId="5" type="noConversion"/>
  </si>
  <si>
    <t>Increase (decrease) in the present value of the lease payments</t>
    <phoneticPr fontId="5" type="noConversion"/>
  </si>
  <si>
    <t>Change in the lease payments</t>
    <phoneticPr fontId="5" type="noConversion"/>
  </si>
  <si>
    <t>Change in the lease term</t>
    <phoneticPr fontId="5" type="noConversion"/>
  </si>
  <si>
    <t>Increase (decrease) in the remaining lease term</t>
    <phoneticPr fontId="5" type="noConversion"/>
  </si>
  <si>
    <t>(ii)</t>
    <phoneticPr fontId="5" type="noConversion"/>
  </si>
  <si>
    <t>Proportionate (decrease) in the</t>
    <phoneticPr fontId="5" type="noConversion"/>
  </si>
  <si>
    <t>Right-of-use asset</t>
    <phoneticPr fontId="5" type="noConversion"/>
  </si>
  <si>
    <t>(d)</t>
    <phoneticPr fontId="5" type="noConversion"/>
  </si>
  <si>
    <t>Change in the floor area</t>
    <phoneticPr fontId="5" type="noConversion"/>
  </si>
  <si>
    <t>Post-modification</t>
    <phoneticPr fontId="5" type="noConversion"/>
  </si>
  <si>
    <t>(i)</t>
    <phoneticPr fontId="5" type="noConversion"/>
  </si>
  <si>
    <t>Increase (decrease) in the floor area</t>
    <phoneticPr fontId="5" type="noConversion"/>
  </si>
  <si>
    <t>Proportionate (decrease) in the</t>
    <phoneticPr fontId="5" type="noConversion"/>
  </si>
  <si>
    <t>Lease liability</t>
    <phoneticPr fontId="5" type="noConversion"/>
  </si>
  <si>
    <t>Adjustments to the lease liability</t>
    <phoneticPr fontId="5" type="noConversion"/>
  </si>
  <si>
    <t>Adjustments</t>
    <phoneticPr fontId="5" type="noConversion"/>
  </si>
  <si>
    <t>or</t>
    <phoneticPr fontId="5" type="noConversion"/>
  </si>
  <si>
    <t>Post-modification</t>
    <phoneticPr fontId="5" type="noConversion"/>
  </si>
  <si>
    <t>Change in the lease term</t>
    <phoneticPr fontId="5" type="noConversion"/>
  </si>
  <si>
    <t xml:space="preserve">        -      Disposal (decrease in the lease term)</t>
    <phoneticPr fontId="5" type="noConversion"/>
  </si>
  <si>
    <t xml:space="preserve">        -      Disposal (decrease in the floor area)</t>
    <phoneticPr fontId="5" type="noConversion"/>
  </si>
  <si>
    <t xml:space="preserve">        -      Change in the present value</t>
    <phoneticPr fontId="5" type="noConversion"/>
  </si>
  <si>
    <t>(f)</t>
    <phoneticPr fontId="5" type="noConversion"/>
  </si>
  <si>
    <t>Adjustments to the right-of-use asset</t>
    <phoneticPr fontId="5" type="noConversion"/>
  </si>
  <si>
    <t>Adjustments</t>
    <phoneticPr fontId="5" type="noConversion"/>
  </si>
  <si>
    <t>Change in the lease term</t>
    <phoneticPr fontId="5" type="noConversion"/>
  </si>
  <si>
    <t xml:space="preserve">        -      Disposal (decrease in the floor area)</t>
    <phoneticPr fontId="5" type="noConversion"/>
  </si>
  <si>
    <t>Change in the lease payments</t>
    <phoneticPr fontId="5" type="noConversion"/>
  </si>
  <si>
    <t>Change in the floor area</t>
    <phoneticPr fontId="5" type="noConversion"/>
  </si>
  <si>
    <t>(g)</t>
    <phoneticPr fontId="5" type="noConversion"/>
  </si>
  <si>
    <t>Loss (Gain) on decrease the scope of the lease</t>
    <phoneticPr fontId="5" type="noConversion"/>
  </si>
  <si>
    <t>Adjustments</t>
    <phoneticPr fontId="5" type="noConversion"/>
  </si>
  <si>
    <t>Disposal of the lease liability</t>
    <phoneticPr fontId="5" type="noConversion"/>
  </si>
  <si>
    <t>Disposal of the right-of-use asset</t>
  </si>
  <si>
    <t>8. Calculation</t>
    <phoneticPr fontId="5" type="noConversion"/>
  </si>
  <si>
    <t>Lease liability</t>
    <phoneticPr fontId="5" type="noConversion"/>
  </si>
  <si>
    <t>Lease liability</t>
    <phoneticPr fontId="5" type="noConversion"/>
  </si>
  <si>
    <t>Right-of-use asset</t>
    <phoneticPr fontId="5" type="noConversion"/>
  </si>
  <si>
    <t>Period</t>
    <phoneticPr fontId="5" type="noConversion"/>
  </si>
  <si>
    <t>Year</t>
    <phoneticPr fontId="5" type="noConversion"/>
  </si>
  <si>
    <t>Month</t>
    <phoneticPr fontId="5" type="noConversion"/>
  </si>
  <si>
    <t>Beginning balance</t>
    <phoneticPr fontId="5" type="noConversion"/>
  </si>
  <si>
    <t>Rent-free adjustments</t>
    <phoneticPr fontId="5" type="noConversion"/>
  </si>
  <si>
    <t>Down payments adjustments</t>
    <phoneticPr fontId="5" type="noConversion"/>
  </si>
  <si>
    <t>Lease payments</t>
    <phoneticPr fontId="5" type="noConversion"/>
  </si>
  <si>
    <t>Interest expense</t>
    <phoneticPr fontId="5" type="noConversion"/>
  </si>
  <si>
    <t>Ending balance</t>
    <phoneticPr fontId="5" type="noConversion"/>
  </si>
  <si>
    <t>Depreciation charge</t>
    <phoneticPr fontId="5" type="noConversion"/>
  </si>
  <si>
    <t>Ending balance</t>
    <phoneticPr fontId="5" type="noConversion"/>
  </si>
  <si>
    <t>(For reference only)</t>
    <phoneticPr fontId="5" type="noConversion"/>
  </si>
  <si>
    <t>Period</t>
    <phoneticPr fontId="5" type="noConversion"/>
  </si>
  <si>
    <t>Beginning balance</t>
    <phoneticPr fontId="5" type="noConversion"/>
  </si>
  <si>
    <t>Down payments adjustments</t>
    <phoneticPr fontId="5" type="noConversion"/>
  </si>
  <si>
    <t>Lease payments</t>
    <phoneticPr fontId="5" type="noConversion"/>
  </si>
  <si>
    <t>Interest expense</t>
    <phoneticPr fontId="5" type="noConversion"/>
  </si>
  <si>
    <t>Ending balance</t>
    <phoneticPr fontId="5" type="noConversion"/>
  </si>
  <si>
    <t>(For reference only)</t>
    <phoneticPr fontId="5" type="noConversion"/>
  </si>
  <si>
    <t>Original</t>
    <phoneticPr fontId="5" type="noConversion"/>
  </si>
  <si>
    <t>(Increase) decrease</t>
    <phoneticPr fontId="5" type="noConversion"/>
  </si>
  <si>
    <t>check = 0</t>
    <phoneticPr fontId="5" type="noConversion"/>
  </si>
  <si>
    <t>9. Journal entries</t>
    <phoneticPr fontId="5" type="noConversion"/>
  </si>
  <si>
    <t>At the commencement date</t>
    <phoneticPr fontId="5" type="noConversion"/>
  </si>
  <si>
    <t>At the remeasurement date</t>
  </si>
  <si>
    <t>(i) Initial measurement of the right-of-use asset and lease liability</t>
    <phoneticPr fontId="5" type="noConversion"/>
  </si>
  <si>
    <t>BS</t>
    <phoneticPr fontId="5" type="noConversion"/>
  </si>
  <si>
    <t>PL</t>
    <phoneticPr fontId="5" type="noConversion"/>
  </si>
  <si>
    <t>CF</t>
    <phoneticPr fontId="5" type="noConversion"/>
  </si>
  <si>
    <t>(i) Remeasurement of the right-of-use asset and lease liability</t>
    <phoneticPr fontId="5" type="noConversion"/>
  </si>
  <si>
    <t xml:space="preserve">     Dr. BS - Right-of-use asset (Cost)</t>
    <phoneticPr fontId="5" type="noConversion"/>
  </si>
  <si>
    <t>6</t>
    <phoneticPr fontId="5" type="noConversion"/>
  </si>
  <si>
    <t xml:space="preserve">     Dr. BS - Right-of-use asset</t>
    <phoneticPr fontId="5" type="noConversion"/>
  </si>
  <si>
    <t xml:space="preserve">     Dr. BS - Cash (Lease incentives received)</t>
    <phoneticPr fontId="5" type="noConversion"/>
  </si>
  <si>
    <t>6.(c)</t>
    <phoneticPr fontId="5" type="noConversion"/>
  </si>
  <si>
    <t xml:space="preserve">     Dr. BS - Lease liability</t>
    <phoneticPr fontId="5" type="noConversion"/>
  </si>
  <si>
    <t xml:space="preserve">     Cr. BS - Lease liability</t>
  </si>
  <si>
    <t>6.(a)</t>
    <phoneticPr fontId="5" type="noConversion"/>
  </si>
  <si>
    <t xml:space="preserve">     Dr. PL - Loss on decrease the scope of the lease</t>
    <phoneticPr fontId="5" type="noConversion"/>
  </si>
  <si>
    <t xml:space="preserve">     Cr. BS - Cash (Lease payments made at or before the commencement date)</t>
    <phoneticPr fontId="5" type="noConversion"/>
  </si>
  <si>
    <t>6.(b)</t>
    <phoneticPr fontId="5" type="noConversion"/>
  </si>
  <si>
    <t xml:space="preserve">     Cr. BS - Right-of-use asset</t>
    <phoneticPr fontId="5" type="noConversion"/>
  </si>
  <si>
    <t xml:space="preserve">     Cr. BS - Rental prepayments (Down payments)</t>
    <phoneticPr fontId="5" type="noConversion"/>
  </si>
  <si>
    <t>6.(b)</t>
    <phoneticPr fontId="5" type="noConversion"/>
  </si>
  <si>
    <t xml:space="preserve">     Cr. BS - Lease liability</t>
    <phoneticPr fontId="5" type="noConversion"/>
  </si>
  <si>
    <t xml:space="preserve">     Cr. BS - Cash (Initial direct costs)</t>
    <phoneticPr fontId="5" type="noConversion"/>
  </si>
  <si>
    <t>6.(d)</t>
    <phoneticPr fontId="5" type="noConversion"/>
  </si>
  <si>
    <t xml:space="preserve">     Cr. PL - Gain on decrease the scope of the lease</t>
    <phoneticPr fontId="5" type="noConversion"/>
  </si>
  <si>
    <t xml:space="preserve">     Cr. BS - Provision (Reinstatement costs)</t>
    <phoneticPr fontId="5" type="noConversion"/>
  </si>
  <si>
    <t>6.(e)</t>
    <phoneticPr fontId="5" type="noConversion"/>
  </si>
  <si>
    <t xml:space="preserve">     Cr. BS - PP&amp;E (Restatement costs)</t>
    <phoneticPr fontId="5" type="noConversion"/>
  </si>
  <si>
    <t>6.(e)</t>
    <phoneticPr fontId="5" type="noConversion"/>
  </si>
  <si>
    <t>Period 1</t>
    <phoneticPr fontId="5" type="noConversion"/>
  </si>
  <si>
    <t>(i) Subsequent measurement of the right-of-use asset</t>
    <phoneticPr fontId="5" type="noConversion"/>
  </si>
  <si>
    <t>BS</t>
    <phoneticPr fontId="5" type="noConversion"/>
  </si>
  <si>
    <t>(i) Subsequent measurement of the right-of-use asset</t>
    <phoneticPr fontId="5" type="noConversion"/>
  </si>
  <si>
    <t>BS</t>
    <phoneticPr fontId="5" type="noConversion"/>
  </si>
  <si>
    <t>CF</t>
    <phoneticPr fontId="5" type="noConversion"/>
  </si>
  <si>
    <t xml:space="preserve">     Dr. PL - Depreciation</t>
    <phoneticPr fontId="5" type="noConversion"/>
  </si>
  <si>
    <t xml:space="preserve">     Cr. BS - Right-of-use asset (Accumulated depreciation)</t>
    <phoneticPr fontId="5" type="noConversion"/>
  </si>
  <si>
    <t xml:space="preserve">     Cr. BS - Right-of-use asset (Accumulated depreciation)</t>
    <phoneticPr fontId="5" type="noConversion"/>
  </si>
  <si>
    <t>(ii) Subsequent measurement of the lease liability</t>
    <phoneticPr fontId="5" type="noConversion"/>
  </si>
  <si>
    <t>PL</t>
    <phoneticPr fontId="5" type="noConversion"/>
  </si>
  <si>
    <t>CF</t>
    <phoneticPr fontId="5" type="noConversion"/>
  </si>
  <si>
    <t>PL</t>
    <phoneticPr fontId="5" type="noConversion"/>
  </si>
  <si>
    <t>CF</t>
    <phoneticPr fontId="5" type="noConversion"/>
  </si>
  <si>
    <t xml:space="preserve">     Dr. PL - Interest</t>
    <phoneticPr fontId="5" type="noConversion"/>
  </si>
  <si>
    <t xml:space="preserve">     Dr. BS - Lease liability</t>
  </si>
  <si>
    <t xml:space="preserve">     Cr. BS - Cash (Lease payments)</t>
    <phoneticPr fontId="5" type="noConversion"/>
  </si>
  <si>
    <t>Period 2</t>
    <phoneticPr fontId="5" type="noConversion"/>
  </si>
  <si>
    <t>CF</t>
    <phoneticPr fontId="5" type="noConversion"/>
  </si>
  <si>
    <t>(i) Subsequent measurement of the right-of-use asset</t>
    <phoneticPr fontId="5" type="noConversion"/>
  </si>
  <si>
    <t>BS</t>
    <phoneticPr fontId="5" type="noConversion"/>
  </si>
  <si>
    <t>(ii) Subsequent measurement of the lease liability</t>
    <phoneticPr fontId="5" type="noConversion"/>
  </si>
  <si>
    <t>BS</t>
    <phoneticPr fontId="5" type="noConversion"/>
  </si>
  <si>
    <t xml:space="preserve">     Dr. PL - Interest</t>
    <phoneticPr fontId="5" type="noConversion"/>
  </si>
  <si>
    <t xml:space="preserve">     Cr. BS - Cash (Lease payments)</t>
    <phoneticPr fontId="5" type="noConversion"/>
  </si>
  <si>
    <t>Period 3</t>
    <phoneticPr fontId="5" type="noConversion"/>
  </si>
  <si>
    <t>PL</t>
    <phoneticPr fontId="5" type="noConversion"/>
  </si>
  <si>
    <t>(i) Subsequent measurement of the right-of-use asset</t>
    <phoneticPr fontId="5" type="noConversion"/>
  </si>
  <si>
    <t xml:space="preserve">     Cr. BS - Right-of-use asset (Accumulated depreciation)</t>
    <phoneticPr fontId="5" type="noConversion"/>
  </si>
  <si>
    <t>BS</t>
    <phoneticPr fontId="5" type="noConversion"/>
  </si>
  <si>
    <t xml:space="preserve">     Dr. PL - Interest</t>
    <phoneticPr fontId="5" type="noConversion"/>
  </si>
  <si>
    <t>Period 4</t>
    <phoneticPr fontId="5" type="noConversion"/>
  </si>
  <si>
    <t>Period 4</t>
    <phoneticPr fontId="5" type="noConversion"/>
  </si>
  <si>
    <t xml:space="preserve">     Dr. PL - Depreciation</t>
    <phoneticPr fontId="5" type="noConversion"/>
  </si>
  <si>
    <t>(ii) Subsequent measurement of the lease liability</t>
    <phoneticPr fontId="5" type="noConversion"/>
  </si>
  <si>
    <t>CF</t>
    <phoneticPr fontId="5" type="noConversion"/>
  </si>
  <si>
    <t xml:space="preserve">     Dr. PL - Interest</t>
    <phoneticPr fontId="5" type="noConversion"/>
  </si>
  <si>
    <t>Period 5</t>
    <phoneticPr fontId="5" type="noConversion"/>
  </si>
  <si>
    <t>Period 5</t>
    <phoneticPr fontId="5" type="noConversion"/>
  </si>
  <si>
    <t>CF</t>
    <phoneticPr fontId="5" type="noConversion"/>
  </si>
  <si>
    <t>(i) Subsequent measurement of the right-of-use asset</t>
    <phoneticPr fontId="5" type="noConversion"/>
  </si>
  <si>
    <t>BS</t>
    <phoneticPr fontId="5" type="noConversion"/>
  </si>
  <si>
    <t>PL</t>
    <phoneticPr fontId="5" type="noConversion"/>
  </si>
  <si>
    <t xml:space="preserve">     Dr. PL - Depreciation</t>
    <phoneticPr fontId="5" type="noConversion"/>
  </si>
  <si>
    <t>(ii) Subsequent measurement of the lease liability</t>
    <phoneticPr fontId="5" type="noConversion"/>
  </si>
  <si>
    <t>(ii) Subsequent measurement of the lease liability</t>
    <phoneticPr fontId="5" type="noConversion"/>
  </si>
  <si>
    <t>BS</t>
    <phoneticPr fontId="5" type="noConversion"/>
  </si>
  <si>
    <t xml:space="preserve">     Dr. PL - Interest</t>
    <phoneticPr fontId="5" type="noConversion"/>
  </si>
  <si>
    <t xml:space="preserve">     Cr. BS - Cash (Lease payments)</t>
    <phoneticPr fontId="5" type="noConversion"/>
  </si>
  <si>
    <t>Period 6</t>
    <phoneticPr fontId="5" type="noConversion"/>
  </si>
  <si>
    <t>Period 6</t>
    <phoneticPr fontId="5" type="noConversion"/>
  </si>
  <si>
    <t>(i) Subsequent measurement of the right-of-use asset</t>
    <phoneticPr fontId="5" type="noConversion"/>
  </si>
  <si>
    <t xml:space="preserve">     Cr. BS - Right-of-use asset (Accumulated depreciation)</t>
    <phoneticPr fontId="5" type="noConversion"/>
  </si>
  <si>
    <t>(ii) Subsequent measurement of the lease liability</t>
    <phoneticPr fontId="5" type="noConversion"/>
  </si>
  <si>
    <t>Period 7</t>
    <phoneticPr fontId="5" type="noConversion"/>
  </si>
  <si>
    <t>CF</t>
    <phoneticPr fontId="5" type="noConversion"/>
  </si>
  <si>
    <t xml:space="preserve">     Dr. PL - Depreciation</t>
    <phoneticPr fontId="5" type="noConversion"/>
  </si>
  <si>
    <t>Period 8</t>
    <phoneticPr fontId="5" type="noConversion"/>
  </si>
  <si>
    <t>Period 9</t>
    <phoneticPr fontId="5" type="noConversion"/>
  </si>
  <si>
    <t>Period 10</t>
    <phoneticPr fontId="5" type="noConversion"/>
  </si>
  <si>
    <t>Period 11</t>
    <phoneticPr fontId="5" type="noConversion"/>
  </si>
  <si>
    <t xml:space="preserve">     Cr. BS - Right-of-use asset (Accumulated depreciation)</t>
    <phoneticPr fontId="5" type="noConversion"/>
  </si>
  <si>
    <t>(ii) Subsequent measurement of the lease liability</t>
    <phoneticPr fontId="5" type="noConversion"/>
  </si>
  <si>
    <t>PL</t>
    <phoneticPr fontId="5" type="noConversion"/>
  </si>
  <si>
    <t xml:space="preserve">     Dr. PL - Interest</t>
    <phoneticPr fontId="5" type="noConversion"/>
  </si>
  <si>
    <t>Period 12</t>
    <phoneticPr fontId="5" type="noConversion"/>
  </si>
  <si>
    <t>BS</t>
    <phoneticPr fontId="5" type="noConversion"/>
  </si>
  <si>
    <t>Market</t>
    <phoneticPr fontId="5" type="noConversion"/>
  </si>
  <si>
    <t>Lease liability</t>
    <phoneticPr fontId="5" type="noConversion"/>
  </si>
  <si>
    <t>Right-of-use asset</t>
    <phoneticPr fontId="5" type="noConversion"/>
  </si>
  <si>
    <t>Year</t>
    <phoneticPr fontId="5" type="noConversion"/>
  </si>
  <si>
    <t>Month</t>
    <phoneticPr fontId="5" type="noConversion"/>
  </si>
  <si>
    <t>Beginning balance</t>
    <phoneticPr fontId="5" type="noConversion"/>
  </si>
  <si>
    <t>Monthly rental</t>
    <phoneticPr fontId="5" type="noConversion"/>
  </si>
  <si>
    <t>Rent-free adjustments</t>
    <phoneticPr fontId="5" type="noConversion"/>
  </si>
  <si>
    <t>Down payments adjustments</t>
    <phoneticPr fontId="5" type="noConversion"/>
  </si>
  <si>
    <t>Lease payments</t>
    <phoneticPr fontId="5" type="noConversion"/>
  </si>
  <si>
    <t>Interest expense</t>
    <phoneticPr fontId="5" type="noConversion"/>
  </si>
  <si>
    <t>Ending balance</t>
    <phoneticPr fontId="5" type="noConversion"/>
  </si>
  <si>
    <t>At the date of initial application</t>
    <phoneticPr fontId="5" type="noConversion"/>
  </si>
  <si>
    <t>(i) Initial measurement of the right-of-use asset and lease liability</t>
    <phoneticPr fontId="5" type="noConversion"/>
  </si>
  <si>
    <t>6.(a)</t>
    <phoneticPr fontId="5" type="noConversion"/>
  </si>
  <si>
    <t xml:space="preserve">     Cr. BS - Cash (Lease payments made at or before the commencement date)</t>
    <phoneticPr fontId="5" type="noConversion"/>
  </si>
  <si>
    <t>6.(b)</t>
    <phoneticPr fontId="5" type="noConversion"/>
  </si>
  <si>
    <t xml:space="preserve">     Cr. BS - Rental prepayments (Down payments)</t>
    <phoneticPr fontId="5" type="noConversion"/>
  </si>
  <si>
    <t xml:space="preserve">     Cr. BS - Cash (Initial direct costs)</t>
    <phoneticPr fontId="5" type="noConversion"/>
  </si>
  <si>
    <t>6.(d)</t>
    <phoneticPr fontId="5" type="noConversion"/>
  </si>
  <si>
    <t xml:space="preserve">     Cr. BS - Provision (Reinstatement costs)</t>
    <phoneticPr fontId="5" type="noConversion"/>
  </si>
  <si>
    <t>6.(e)</t>
    <phoneticPr fontId="5" type="noConversion"/>
  </si>
  <si>
    <t xml:space="preserve">     Cr. BS - PP&amp;E (Restatement costs)</t>
    <phoneticPr fontId="5" type="noConversion"/>
  </si>
  <si>
    <t>2019/01</t>
    <phoneticPr fontId="5" type="noConversion"/>
  </si>
  <si>
    <t>(i) Subsequent measurement of the right-of-use asset</t>
    <phoneticPr fontId="5" type="noConversion"/>
  </si>
  <si>
    <t>BS</t>
    <phoneticPr fontId="5" type="noConversion"/>
  </si>
  <si>
    <t>PL</t>
    <phoneticPr fontId="5" type="noConversion"/>
  </si>
  <si>
    <t>CF</t>
    <phoneticPr fontId="5" type="noConversion"/>
  </si>
  <si>
    <t xml:space="preserve">     Dr. PL - Depreciation</t>
    <phoneticPr fontId="5" type="noConversion"/>
  </si>
  <si>
    <t xml:space="preserve">     Cr. BS - Right-of-use asset (Accumulated depreciation)</t>
    <phoneticPr fontId="5" type="noConversion"/>
  </si>
  <si>
    <t>(ii) Subsequent measurement of the lease liability</t>
    <phoneticPr fontId="5" type="noConversion"/>
  </si>
  <si>
    <t>BS</t>
    <phoneticPr fontId="5" type="noConversion"/>
  </si>
  <si>
    <t>CF</t>
    <phoneticPr fontId="5" type="noConversion"/>
  </si>
  <si>
    <t xml:space="preserve">     Dr. PL - Interest</t>
    <phoneticPr fontId="5" type="noConversion"/>
  </si>
  <si>
    <t xml:space="preserve">     Cr. BS - Lease liability</t>
    <phoneticPr fontId="5" type="noConversion"/>
  </si>
  <si>
    <t xml:space="preserve">     Cr. BS - Cash (Lease payments)</t>
    <phoneticPr fontId="5" type="noConversion"/>
  </si>
  <si>
    <t>2019/02</t>
    <phoneticPr fontId="5" type="noConversion"/>
  </si>
  <si>
    <t>(i) Subsequent measurement of the right-of-use asset</t>
    <phoneticPr fontId="5" type="noConversion"/>
  </si>
  <si>
    <t>(ii) Subsequent measurement of the lease liability</t>
    <phoneticPr fontId="5" type="noConversion"/>
  </si>
  <si>
    <t>PL</t>
    <phoneticPr fontId="5" type="noConversion"/>
  </si>
  <si>
    <t>2019/03</t>
    <phoneticPr fontId="5" type="noConversion"/>
  </si>
  <si>
    <t xml:space="preserve">     Dr. PL - Depreciation</t>
    <phoneticPr fontId="5" type="noConversion"/>
  </si>
  <si>
    <t xml:space="preserve">     Dr. PL - Interest</t>
    <phoneticPr fontId="5" type="noConversion"/>
  </si>
  <si>
    <t xml:space="preserve">     Cr. BS - Lease liability</t>
    <phoneticPr fontId="5" type="noConversion"/>
  </si>
  <si>
    <t xml:space="preserve">     Dr. BS - Lease liability</t>
    <phoneticPr fontId="5" type="noConversion"/>
  </si>
  <si>
    <t>2019/04</t>
    <phoneticPr fontId="5" type="noConversion"/>
  </si>
  <si>
    <t>2019/05</t>
    <phoneticPr fontId="5" type="noConversion"/>
  </si>
  <si>
    <t>(ii) Subsequent measurement of the lease liability</t>
    <phoneticPr fontId="5" type="noConversion"/>
  </si>
  <si>
    <t>BS</t>
    <phoneticPr fontId="5" type="noConversion"/>
  </si>
  <si>
    <t>PL</t>
    <phoneticPr fontId="5" type="noConversion"/>
  </si>
  <si>
    <t>CF</t>
    <phoneticPr fontId="5" type="noConversion"/>
  </si>
  <si>
    <t xml:space="preserve">     Dr. PL - Interest</t>
    <phoneticPr fontId="5" type="noConversion"/>
  </si>
  <si>
    <t xml:space="preserve">     Cr. BS - Lease liability</t>
    <phoneticPr fontId="5" type="noConversion"/>
  </si>
  <si>
    <t xml:space="preserve">     Dr. BS - Lease liability</t>
    <phoneticPr fontId="5" type="noConversion"/>
  </si>
  <si>
    <t xml:space="preserve">     Cr. BS - Cash (Lease payments)</t>
    <phoneticPr fontId="5" type="noConversion"/>
  </si>
  <si>
    <t>2019/06</t>
    <phoneticPr fontId="5" type="noConversion"/>
  </si>
  <si>
    <t>2019/07</t>
    <phoneticPr fontId="5" type="noConversion"/>
  </si>
  <si>
    <t>2019/08</t>
    <phoneticPr fontId="5" type="noConversion"/>
  </si>
  <si>
    <t>2019/09</t>
    <phoneticPr fontId="5" type="noConversion"/>
  </si>
  <si>
    <t>2019/10</t>
    <phoneticPr fontId="5" type="noConversion"/>
  </si>
  <si>
    <t>2019/11</t>
    <phoneticPr fontId="5" type="noConversion"/>
  </si>
  <si>
    <t>2019/12</t>
    <phoneticPr fontId="5" type="noConversion"/>
  </si>
  <si>
    <t>Transition adjustments</t>
  </si>
  <si>
    <t>Reinstatement costs</t>
  </si>
  <si>
    <t>Initial direct costs</t>
  </si>
  <si>
    <t>Lease payments made at or before the commencement date</t>
  </si>
  <si>
    <t>Present value of the lease payments</t>
  </si>
  <si>
    <t>Payments of penalties for terminating the lease</t>
  </si>
  <si>
    <t>Exercise price of a purchase option</t>
  </si>
  <si>
    <t>Variable lease payments</t>
  </si>
  <si>
    <t>Fixed payments</t>
  </si>
  <si>
    <t>per month</t>
  </si>
  <si>
    <t>per annum</t>
  </si>
  <si>
    <t>Others</t>
  </si>
  <si>
    <t>Rental</t>
  </si>
  <si>
    <t>Total</t>
  </si>
  <si>
    <t>Lease payment type</t>
  </si>
  <si>
    <t>Details of lease payment</t>
  </si>
  <si>
    <t>Contingent rent</t>
  </si>
  <si>
    <t>Down payments</t>
  </si>
  <si>
    <t>Payable at the beginning/end</t>
  </si>
  <si>
    <t>Lease currency</t>
  </si>
  <si>
    <t>Not to exercise the option</t>
  </si>
  <si>
    <t>to (yyyy/mm/dd)</t>
  </si>
  <si>
    <t>from (yyyy/mm/dd)</t>
  </si>
  <si>
    <t>months</t>
  </si>
  <si>
    <t>Exercise the option</t>
  </si>
  <si>
    <t>Date of expiration
(yyyy/mm/dd)</t>
  </si>
  <si>
    <t>Short-term leases</t>
  </si>
  <si>
    <t>Lessor (Landlord)</t>
  </si>
  <si>
    <t>Lessee (Tenant)</t>
  </si>
  <si>
    <t>Floor area</t>
  </si>
  <si>
    <t>Premises</t>
  </si>
  <si>
    <t>Lease description</t>
  </si>
  <si>
    <t>Shop code</t>
  </si>
  <si>
    <t>Lease type</t>
  </si>
  <si>
    <t>(e)</t>
  </si>
  <si>
    <t>(d)</t>
  </si>
  <si>
    <t>(c)</t>
  </si>
  <si>
    <t>(b)</t>
  </si>
  <si>
    <t>(a)</t>
  </si>
  <si>
    <t>(a)+(b)-(c)+(d)+(e)</t>
  </si>
  <si>
    <t>(a)+(b)+(c)+(d)+(e)</t>
  </si>
  <si>
    <t>(c) Deposit</t>
  </si>
  <si>
    <t>(b) Periods covered by an option to extend the lease</t>
  </si>
  <si>
    <t>(a) Non-cancellable periods</t>
  </si>
  <si>
    <t>(c) Periods covered by an option to extend the lease</t>
  </si>
  <si>
    <t>Expired</t>
  </si>
  <si>
    <t>Exemption</t>
  </si>
  <si>
    <t>6. Initial measurement of the right-of-use asset</t>
  </si>
  <si>
    <t>5. Lease payments that are not paid at the commencement date</t>
  </si>
  <si>
    <t>4. Interest rate</t>
  </si>
  <si>
    <t>3. Payment method</t>
  </si>
  <si>
    <t>2. Lease term</t>
  </si>
  <si>
    <t>1. General information</t>
  </si>
  <si>
    <t>Leases expired in 2018</t>
    <phoneticPr fontId="5" type="noConversion"/>
  </si>
  <si>
    <t>(c) Deposit</t>
    <phoneticPr fontId="5" type="noConversion"/>
  </si>
  <si>
    <t>Deposit</t>
    <phoneticPr fontId="5" type="noConversion"/>
  </si>
  <si>
    <t>Exemption: Short-term leases</t>
    <phoneticPr fontId="5" type="noConversion"/>
  </si>
  <si>
    <t>Yes</t>
    <phoneticPr fontId="5" type="noConversion"/>
  </si>
  <si>
    <t>Yes</t>
    <phoneticPr fontId="5" type="noConversion"/>
  </si>
  <si>
    <t>Yes</t>
    <phoneticPr fontId="5" type="noConversion"/>
  </si>
  <si>
    <t>Robinson Department Store</t>
  </si>
  <si>
    <t>Robin</t>
  </si>
  <si>
    <t>VNV17</t>
  </si>
  <si>
    <t>Parkson Department Store</t>
  </si>
  <si>
    <t>60A Truong Son St., Tan Binh Dist., HCMC</t>
  </si>
  <si>
    <t>Parkson City</t>
  </si>
  <si>
    <t>VNV14</t>
  </si>
  <si>
    <t>126 Hung Vuong St., Dist. 5, HCMC</t>
  </si>
  <si>
    <t>Parkson Hung Vuong</t>
  </si>
  <si>
    <t>VNV13</t>
  </si>
  <si>
    <t>35Bis-45 Le Thanh Ton St., Dist.1, HCMC</t>
  </si>
  <si>
    <t>Parkson Ho Chi Minh</t>
  </si>
  <si>
    <t>VNV12</t>
  </si>
  <si>
    <t>TD Plaza, Cat Bi Air-port, Ngo Quyen Dist., Haiphong</t>
  </si>
  <si>
    <t>Parkson Hai Phong</t>
  </si>
  <si>
    <t>VNV09</t>
  </si>
  <si>
    <t>Lease payment type</t>
    <phoneticPr fontId="5" type="noConversion"/>
  </si>
  <si>
    <t>Details of lease payment</t>
    <phoneticPr fontId="5" type="noConversion"/>
  </si>
  <si>
    <t>Contingent rent</t>
    <phoneticPr fontId="5" type="noConversion"/>
  </si>
  <si>
    <t>to (yyyy/mm/dd)</t>
    <phoneticPr fontId="5" type="noConversion"/>
  </si>
  <si>
    <t>months</t>
    <phoneticPr fontId="5" type="noConversion"/>
  </si>
  <si>
    <t>Date of expiration
(yyyy/mm/dd)</t>
    <phoneticPr fontId="5" type="noConversion"/>
  </si>
  <si>
    <t>(c) Deposit</t>
    <phoneticPr fontId="5" type="noConversion"/>
  </si>
  <si>
    <t>(a) Non-cancellable periods</t>
    <phoneticPr fontId="5" type="noConversion"/>
  </si>
  <si>
    <t>Expired</t>
    <phoneticPr fontId="5" type="noConversion"/>
  </si>
  <si>
    <t>3. Payment method</t>
    <phoneticPr fontId="5" type="noConversion"/>
  </si>
  <si>
    <t>2. Lease term</t>
    <phoneticPr fontId="5" type="noConversion"/>
  </si>
  <si>
    <t>1. General information</t>
    <phoneticPr fontId="5" type="noConversion"/>
  </si>
  <si>
    <t>Exemption: Leases with variable lease payments linked to sales only</t>
    <phoneticPr fontId="5" type="noConversion"/>
  </si>
  <si>
    <t>Reinstatement costs</t>
    <phoneticPr fontId="5" type="noConversion"/>
  </si>
  <si>
    <t>Lease incentives received</t>
    <phoneticPr fontId="5" type="noConversion"/>
  </si>
  <si>
    <t>Exercise price of a purchase option</t>
    <phoneticPr fontId="5" type="noConversion"/>
  </si>
  <si>
    <t>Residual value guarantees</t>
    <phoneticPr fontId="5" type="noConversion"/>
  </si>
  <si>
    <t>Lease payment type</t>
    <phoneticPr fontId="5" type="noConversion"/>
  </si>
  <si>
    <t>Payable at the beginning/end</t>
    <phoneticPr fontId="5" type="noConversion"/>
  </si>
  <si>
    <t>Not to exercise the option</t>
    <phoneticPr fontId="5" type="noConversion"/>
  </si>
  <si>
    <t>months</t>
    <phoneticPr fontId="5" type="noConversion"/>
  </si>
  <si>
    <t>Exercise the option</t>
    <phoneticPr fontId="5" type="noConversion"/>
  </si>
  <si>
    <t>Short-term leases</t>
    <phoneticPr fontId="5" type="noConversion"/>
  </si>
  <si>
    <t>(a)+(b)-(c)+(d)+(e)</t>
    <phoneticPr fontId="5" type="noConversion"/>
  </si>
  <si>
    <t>(a)+(b)+(c)+(d)+(e)</t>
    <phoneticPr fontId="5" type="noConversion"/>
  </si>
  <si>
    <t>(c) Periods covered by an option to extend the lease</t>
    <phoneticPr fontId="5" type="noConversion"/>
  </si>
  <si>
    <t>(b) Periods covered by an option to extend the lease</t>
    <phoneticPr fontId="5" type="noConversion"/>
  </si>
  <si>
    <t>Expired</t>
    <phoneticPr fontId="5" type="noConversion"/>
  </si>
  <si>
    <t>Exemption</t>
    <phoneticPr fontId="5" type="noConversion"/>
  </si>
  <si>
    <t>6. Initial measurement of the right-of-use asset</t>
    <phoneticPr fontId="5" type="noConversion"/>
  </si>
  <si>
    <t>5. Lease payments that are not paid at the commencement date</t>
    <phoneticPr fontId="5" type="noConversion"/>
  </si>
  <si>
    <t>2. Lease term</t>
    <phoneticPr fontId="5" type="noConversion"/>
  </si>
  <si>
    <t>Leases</t>
    <phoneticPr fontId="5" type="noConversion"/>
  </si>
  <si>
    <t>Market</t>
    <phoneticPr fontId="5" type="noConversion"/>
  </si>
  <si>
    <t>Link for reference (if any)</t>
    <phoneticPr fontId="5" type="noConversion"/>
  </si>
  <si>
    <t>Jun</t>
  </si>
  <si>
    <t>Lease term (year)</t>
    <phoneticPr fontId="5" type="noConversion"/>
  </si>
  <si>
    <t>Risk free rate</t>
    <phoneticPr fontId="5" type="noConversion"/>
  </si>
  <si>
    <t>https://vietnam.deposits.org/</t>
  </si>
  <si>
    <t>Year</t>
    <phoneticPr fontId="5" type="noConversion"/>
  </si>
  <si>
    <t>Lease term (year)</t>
    <phoneticPr fontId="5" type="noConversion"/>
  </si>
  <si>
    <t>Bank deposit interest rate</t>
    <phoneticPr fontId="5" type="noConversion"/>
  </si>
  <si>
    <t>Month</t>
    <phoneticPr fontId="5" type="noConversion"/>
  </si>
  <si>
    <t>Standard borrowing interest rate</t>
    <phoneticPr fontId="5" type="noConversion"/>
  </si>
  <si>
    <t>Dec</t>
  </si>
  <si>
    <t>Nov</t>
  </si>
  <si>
    <t>Oct</t>
  </si>
  <si>
    <t>Sep</t>
  </si>
  <si>
    <t>Aug</t>
  </si>
  <si>
    <t>Jul</t>
  </si>
  <si>
    <t>May</t>
  </si>
  <si>
    <t>Apr</t>
  </si>
  <si>
    <t>Mar</t>
    <phoneticPr fontId="5" type="noConversion"/>
  </si>
  <si>
    <t>Feb</t>
    <phoneticPr fontId="5" type="noConversion"/>
  </si>
  <si>
    <t>Jan</t>
    <phoneticPr fontId="5" type="noConversion"/>
  </si>
  <si>
    <t>Feb</t>
    <phoneticPr fontId="5" type="noConversion"/>
  </si>
  <si>
    <t>Incremental borrowing rate</t>
    <phoneticPr fontId="5" type="noConversion"/>
  </si>
  <si>
    <t>(yyyy/mm/dd)</t>
    <phoneticPr fontId="5" type="noConversion"/>
  </si>
  <si>
    <t>Date of initial application</t>
    <phoneticPr fontId="5" type="noConversion"/>
  </si>
  <si>
    <t>VND</t>
  </si>
  <si>
    <t>Currency</t>
    <phoneticPr fontId="5" type="noConversion"/>
  </si>
  <si>
    <t>VN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</si>
</sst>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_(* #,##0.00_);_(* \(#,##0.00\);_(* &quot;-&quot;??_);_(@_)"/>
    <numFmt numFmtId="177" formatCode="_(* #,##0_);_(* \(#,##0\);_(* &quot;-&quot;_);_(@_)"/>
    <numFmt numFmtId="178" formatCode="yyyy/mm/dd"/>
    <numFmt numFmtId="179" formatCode="&quot;HK$&quot;#,##0.00_);[Red]\(&quot;HK$&quot;#,##0.00\)"/>
    <numFmt numFmtId="180" formatCode="&quot;HK$&quot;#,##0.00"/>
  </numFmts>
  <fonts count="14" x14ac:knownFonts="1">
    <font>
      <sz val="12"/>
      <color theme="1"/>
      <name val="Calibri"/>
      <family val="2"/>
      <charset val="136"/>
    </font>
    <font>
      <sz val="12"/>
      <color theme="1"/>
      <name val="Calibri"/>
      <family val="2"/>
      <charset val="136"/>
    </font>
    <font>
      <b/>
      <sz val="12"/>
      <color theme="0"/>
      <name val="Calibri"/>
      <family val="2"/>
    </font>
    <font>
      <sz val="9"/>
      <name val="宋体"/>
      <family val="3"/>
      <charset val="134"/>
    </font>
    <font>
      <b/>
      <sz val="12"/>
      <color rgb="FFFF0000"/>
      <name val="Calibri"/>
      <family val="2"/>
    </font>
    <font>
      <sz val="9"/>
      <name val="Calibri"/>
      <family val="2"/>
      <charset val="136"/>
    </font>
    <font>
      <sz val="12"/>
      <color theme="1"/>
      <name val="Calibri"/>
      <family val="2"/>
    </font>
    <font>
      <sz val="12"/>
      <color rgb="FFFF0000"/>
      <name val="Calibri"/>
      <family val="2"/>
    </font>
    <font>
      <sz val="12"/>
      <color theme="0" tint="-0.499984740745262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i/>
      <sz val="12"/>
      <color rgb="FFFF0000"/>
      <name val="Calibri"/>
      <family val="2"/>
    </font>
    <font>
      <b/>
      <sz val="12"/>
      <color theme="1"/>
      <name val="Calibri"/>
      <family val="2"/>
    </font>
    <font>
      <u/>
      <sz val="12"/>
      <color theme="10"/>
      <name val="Calibri"/>
      <family val="2"/>
      <charset val="136"/>
    </font>
  </fonts>
  <fills count="2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7" tint="-0.49998474074526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386">
    <xf numFmtId="0" fontId="0" fillId="0" borderId="0" xfId="0">
      <alignment vertical="center"/>
    </xf>
    <xf numFmtId="0" fontId="2" fillId="2" borderId="0" xfId="0" applyNumberFormat="1" applyFont="1" applyFill="1" applyAlignment="1">
      <alignment horizontal="left" vertical="top"/>
    </xf>
    <xf numFmtId="37" fontId="2" fillId="2" borderId="0" xfId="1" applyNumberFormat="1" applyFont="1" applyFill="1" applyAlignment="1">
      <alignment horizontal="left" vertical="top"/>
    </xf>
    <xf numFmtId="177" fontId="2" fillId="2" borderId="0" xfId="1" applyNumberFormat="1" applyFont="1" applyFill="1" applyAlignment="1">
      <alignment horizontal="left" vertical="top"/>
    </xf>
    <xf numFmtId="177" fontId="2" fillId="2" borderId="0" xfId="0" applyNumberFormat="1" applyFont="1" applyFill="1" applyAlignment="1">
      <alignment horizontal="left" vertical="top"/>
    </xf>
    <xf numFmtId="0" fontId="4" fillId="0" borderId="0" xfId="0" applyNumberFormat="1" applyFont="1" applyFill="1" applyAlignment="1">
      <alignment horizontal="left" vertical="top"/>
    </xf>
    <xf numFmtId="0" fontId="2" fillId="3" borderId="0" xfId="0" applyNumberFormat="1" applyFont="1" applyFill="1" applyAlignment="1">
      <alignment horizontal="left" vertical="top"/>
    </xf>
    <xf numFmtId="37" fontId="2" fillId="3" borderId="0" xfId="1" applyNumberFormat="1" applyFont="1" applyFill="1" applyAlignment="1">
      <alignment horizontal="left" vertical="top"/>
    </xf>
    <xf numFmtId="177" fontId="2" fillId="3" borderId="0" xfId="1" applyNumberFormat="1" applyFont="1" applyFill="1" applyAlignment="1">
      <alignment horizontal="left" vertical="top"/>
    </xf>
    <xf numFmtId="177" fontId="2" fillId="3" borderId="0" xfId="0" applyNumberFormat="1" applyFont="1" applyFill="1" applyAlignment="1">
      <alignment horizontal="left" vertical="top"/>
    </xf>
    <xf numFmtId="0" fontId="2" fillId="4" borderId="0" xfId="0" applyNumberFormat="1" applyFont="1" applyFill="1" applyAlignment="1">
      <alignment horizontal="left" vertical="top"/>
    </xf>
    <xf numFmtId="37" fontId="2" fillId="4" borderId="0" xfId="1" applyNumberFormat="1" applyFont="1" applyFill="1" applyAlignment="1">
      <alignment horizontal="left" vertical="top"/>
    </xf>
    <xf numFmtId="177" fontId="2" fillId="4" borderId="0" xfId="1" applyNumberFormat="1" applyFont="1" applyFill="1" applyAlignment="1">
      <alignment horizontal="left" vertical="top"/>
    </xf>
    <xf numFmtId="177" fontId="2" fillId="4" borderId="0" xfId="0" applyNumberFormat="1" applyFont="1" applyFill="1" applyAlignment="1">
      <alignment horizontal="left" vertical="top"/>
    </xf>
    <xf numFmtId="0" fontId="6" fillId="2" borderId="0" xfId="0" applyNumberFormat="1" applyFont="1" applyFill="1" applyAlignment="1">
      <alignment horizontal="left" vertical="top"/>
    </xf>
    <xf numFmtId="0" fontId="6" fillId="5" borderId="0" xfId="0" applyNumberFormat="1" applyFont="1" applyFill="1" applyAlignment="1">
      <alignment horizontal="left" vertical="top"/>
    </xf>
    <xf numFmtId="37" fontId="6" fillId="6" borderId="0" xfId="1" applyNumberFormat="1" applyFont="1" applyFill="1" applyAlignment="1">
      <alignment horizontal="left" vertical="top"/>
    </xf>
    <xf numFmtId="177" fontId="6" fillId="5" borderId="0" xfId="1" applyNumberFormat="1" applyFont="1" applyFill="1" applyAlignment="1">
      <alignment horizontal="left" vertical="top"/>
    </xf>
    <xf numFmtId="177" fontId="6" fillId="5" borderId="0" xfId="0" applyNumberFormat="1" applyFont="1" applyFill="1" applyAlignment="1">
      <alignment horizontal="left" vertical="top"/>
    </xf>
    <xf numFmtId="0" fontId="7" fillId="0" borderId="0" xfId="0" applyNumberFormat="1" applyFont="1" applyFill="1" applyAlignment="1">
      <alignment horizontal="left" vertical="top"/>
    </xf>
    <xf numFmtId="37" fontId="6" fillId="7" borderId="0" xfId="1" applyNumberFormat="1" applyFont="1" applyFill="1" applyAlignment="1">
      <alignment horizontal="left" vertical="top"/>
    </xf>
    <xf numFmtId="39" fontId="6" fillId="7" borderId="0" xfId="1" applyNumberFormat="1" applyFont="1" applyFill="1" applyAlignment="1">
      <alignment horizontal="left" vertical="top"/>
    </xf>
    <xf numFmtId="177" fontId="6" fillId="6" borderId="0" xfId="1" applyNumberFormat="1" applyFont="1" applyFill="1" applyAlignment="1">
      <alignment horizontal="left" vertical="top"/>
    </xf>
    <xf numFmtId="0" fontId="6" fillId="5" borderId="0" xfId="0" quotePrefix="1" applyNumberFormat="1" applyFont="1" applyFill="1" applyAlignment="1">
      <alignment horizontal="left" vertical="top"/>
    </xf>
    <xf numFmtId="37" fontId="6" fillId="5" borderId="0" xfId="1" applyNumberFormat="1" applyFont="1" applyFill="1" applyAlignment="1">
      <alignment horizontal="left" vertical="top"/>
    </xf>
    <xf numFmtId="178" fontId="6" fillId="7" borderId="0" xfId="1" applyNumberFormat="1" applyFont="1" applyFill="1" applyAlignment="1">
      <alignment horizontal="left" vertical="top"/>
    </xf>
    <xf numFmtId="37" fontId="8" fillId="5" borderId="0" xfId="1" applyNumberFormat="1" applyFont="1" applyFill="1" applyAlignment="1">
      <alignment horizontal="left" vertical="top"/>
    </xf>
    <xf numFmtId="178" fontId="9" fillId="7" borderId="0" xfId="1" applyNumberFormat="1" applyFont="1" applyFill="1" applyAlignment="1">
      <alignment horizontal="left" vertical="top"/>
    </xf>
    <xf numFmtId="178" fontId="6" fillId="8" borderId="0" xfId="1" applyNumberFormat="1" applyFont="1" applyFill="1" applyAlignment="1">
      <alignment horizontal="left" vertical="top"/>
    </xf>
    <xf numFmtId="177" fontId="9" fillId="5" borderId="0" xfId="1" applyNumberFormat="1" applyFont="1" applyFill="1" applyAlignment="1">
      <alignment horizontal="left" vertical="top"/>
    </xf>
    <xf numFmtId="0" fontId="9" fillId="5" borderId="0" xfId="0" applyNumberFormat="1" applyFont="1" applyFill="1" applyAlignment="1">
      <alignment horizontal="left" vertical="top"/>
    </xf>
    <xf numFmtId="0" fontId="8" fillId="5" borderId="0" xfId="0" applyNumberFormat="1" applyFont="1" applyFill="1" applyAlignment="1">
      <alignment horizontal="left" vertical="top"/>
    </xf>
    <xf numFmtId="177" fontId="9" fillId="5" borderId="0" xfId="0" applyNumberFormat="1" applyFont="1" applyFill="1" applyAlignment="1">
      <alignment horizontal="left" vertical="top"/>
    </xf>
    <xf numFmtId="37" fontId="6" fillId="5" borderId="0" xfId="0" applyNumberFormat="1" applyFont="1" applyFill="1" applyAlignment="1">
      <alignment horizontal="left" vertical="top"/>
    </xf>
    <xf numFmtId="0" fontId="6" fillId="0" borderId="0" xfId="0" applyNumberFormat="1" applyFont="1" applyFill="1" applyAlignment="1">
      <alignment horizontal="left" vertical="top"/>
    </xf>
    <xf numFmtId="37" fontId="6" fillId="0" borderId="0" xfId="1" applyNumberFormat="1" applyFont="1" applyFill="1" applyAlignment="1">
      <alignment horizontal="left" vertical="top"/>
    </xf>
    <xf numFmtId="39" fontId="6" fillId="0" borderId="0" xfId="1" applyNumberFormat="1" applyFont="1" applyFill="1" applyAlignment="1">
      <alignment horizontal="left" vertical="top"/>
    </xf>
    <xf numFmtId="0" fontId="8" fillId="5" borderId="0" xfId="1" applyNumberFormat="1" applyFont="1" applyFill="1" applyAlignment="1">
      <alignment horizontal="left" vertical="top"/>
    </xf>
    <xf numFmtId="10" fontId="6" fillId="0" borderId="0" xfId="2" applyNumberFormat="1" applyFont="1" applyFill="1" applyAlignment="1">
      <alignment horizontal="left" vertical="top"/>
    </xf>
    <xf numFmtId="10" fontId="9" fillId="7" borderId="0" xfId="2" applyNumberFormat="1" applyFont="1" applyFill="1" applyAlignment="1">
      <alignment horizontal="left" vertical="top"/>
    </xf>
    <xf numFmtId="10" fontId="6" fillId="5" borderId="0" xfId="2" applyNumberFormat="1" applyFont="1" applyFill="1" applyAlignment="1">
      <alignment horizontal="left" vertical="top"/>
    </xf>
    <xf numFmtId="10" fontId="8" fillId="5" borderId="0" xfId="2" applyNumberFormat="1" applyFont="1" applyFill="1" applyAlignment="1">
      <alignment horizontal="left" vertical="top"/>
    </xf>
    <xf numFmtId="37" fontId="9" fillId="5" borderId="0" xfId="1" applyNumberFormat="1" applyFont="1" applyFill="1" applyAlignment="1">
      <alignment horizontal="left" vertical="top"/>
    </xf>
    <xf numFmtId="37" fontId="2" fillId="9" borderId="0" xfId="1" applyNumberFormat="1" applyFont="1" applyFill="1" applyAlignment="1">
      <alignment horizontal="left" vertical="top"/>
    </xf>
    <xf numFmtId="179" fontId="2" fillId="9" borderId="0" xfId="1" applyNumberFormat="1" applyFont="1" applyFill="1" applyAlignment="1">
      <alignment horizontal="left" vertical="top"/>
    </xf>
    <xf numFmtId="177" fontId="2" fillId="9" borderId="0" xfId="1" applyNumberFormat="1" applyFont="1" applyFill="1" applyAlignment="1">
      <alignment horizontal="left" vertical="top"/>
    </xf>
    <xf numFmtId="177" fontId="2" fillId="9" borderId="0" xfId="0" applyNumberFormat="1" applyFont="1" applyFill="1" applyAlignment="1">
      <alignment horizontal="left" vertical="top"/>
    </xf>
    <xf numFmtId="179" fontId="2" fillId="4" borderId="0" xfId="1" applyNumberFormat="1" applyFont="1" applyFill="1" applyAlignment="1">
      <alignment horizontal="left" vertical="top"/>
    </xf>
    <xf numFmtId="177" fontId="6" fillId="7" borderId="0" xfId="1" applyNumberFormat="1" applyFont="1" applyFill="1" applyAlignment="1">
      <alignment horizontal="left" vertical="top"/>
    </xf>
    <xf numFmtId="37" fontId="9" fillId="0" borderId="0" xfId="1" applyNumberFormat="1" applyFont="1" applyFill="1" applyAlignment="1">
      <alignment horizontal="left" vertical="top"/>
    </xf>
    <xf numFmtId="0" fontId="10" fillId="2" borderId="0" xfId="0" applyNumberFormat="1" applyFont="1" applyFill="1" applyAlignment="1">
      <alignment horizontal="left" vertical="top"/>
    </xf>
    <xf numFmtId="0" fontId="9" fillId="5" borderId="0" xfId="0" quotePrefix="1" applyNumberFormat="1" applyFont="1" applyFill="1" applyAlignment="1">
      <alignment horizontal="left" vertical="top"/>
    </xf>
    <xf numFmtId="0" fontId="10" fillId="10" borderId="1" xfId="0" quotePrefix="1" applyNumberFormat="1" applyFont="1" applyFill="1" applyBorder="1" applyAlignment="1">
      <alignment horizontal="left" vertical="top"/>
    </xf>
    <xf numFmtId="0" fontId="10" fillId="10" borderId="2" xfId="0" applyNumberFormat="1" applyFont="1" applyFill="1" applyBorder="1" applyAlignment="1">
      <alignment horizontal="left" vertical="top"/>
    </xf>
    <xf numFmtId="177" fontId="10" fillId="10" borderId="1" xfId="1" applyNumberFormat="1" applyFont="1" applyFill="1" applyBorder="1" applyAlignment="1">
      <alignment horizontal="left" vertical="top"/>
    </xf>
    <xf numFmtId="177" fontId="10" fillId="10" borderId="3" xfId="1" applyNumberFormat="1" applyFont="1" applyFill="1" applyBorder="1" applyAlignment="1">
      <alignment horizontal="left" vertical="top"/>
    </xf>
    <xf numFmtId="0" fontId="9" fillId="5" borderId="4" xfId="0" quotePrefix="1" applyNumberFormat="1" applyFont="1" applyFill="1" applyBorder="1" applyAlignment="1">
      <alignment horizontal="left" vertical="top"/>
    </xf>
    <xf numFmtId="0" fontId="9" fillId="5" borderId="5" xfId="0" quotePrefix="1" applyNumberFormat="1" applyFont="1" applyFill="1" applyBorder="1" applyAlignment="1">
      <alignment horizontal="left" vertical="top"/>
    </xf>
    <xf numFmtId="0" fontId="9" fillId="5" borderId="5" xfId="0" applyNumberFormat="1" applyFont="1" applyFill="1" applyBorder="1" applyAlignment="1">
      <alignment horizontal="left" vertical="top"/>
    </xf>
    <xf numFmtId="37" fontId="9" fillId="5" borderId="4" xfId="1" applyNumberFormat="1" applyFont="1" applyFill="1" applyBorder="1" applyAlignment="1">
      <alignment horizontal="left" vertical="top"/>
    </xf>
    <xf numFmtId="177" fontId="9" fillId="5" borderId="6" xfId="1" applyNumberFormat="1" applyFont="1" applyFill="1" applyBorder="1" applyAlignment="1">
      <alignment horizontal="left" vertical="top"/>
    </xf>
    <xf numFmtId="177" fontId="9" fillId="5" borderId="4" xfId="1" applyNumberFormat="1" applyFont="1" applyFill="1" applyBorder="1" applyAlignment="1">
      <alignment horizontal="left" vertical="top"/>
    </xf>
    <xf numFmtId="0" fontId="9" fillId="5" borderId="7" xfId="0" quotePrefix="1" applyNumberFormat="1" applyFont="1" applyFill="1" applyBorder="1" applyAlignment="1">
      <alignment horizontal="left" vertical="top"/>
    </xf>
    <xf numFmtId="0" fontId="9" fillId="5" borderId="0" xfId="0" applyNumberFormat="1" applyFont="1" applyFill="1" applyBorder="1" applyAlignment="1">
      <alignment horizontal="left" vertical="top"/>
    </xf>
    <xf numFmtId="0" fontId="9" fillId="5" borderId="0" xfId="0" quotePrefix="1" applyNumberFormat="1" applyFont="1" applyFill="1" applyBorder="1" applyAlignment="1">
      <alignment horizontal="left" vertical="top"/>
    </xf>
    <xf numFmtId="10" fontId="9" fillId="5" borderId="7" xfId="2" applyNumberFormat="1" applyFont="1" applyFill="1" applyBorder="1" applyAlignment="1">
      <alignment horizontal="right" vertical="top"/>
    </xf>
    <xf numFmtId="177" fontId="9" fillId="5" borderId="8" xfId="1" applyNumberFormat="1" applyFont="1" applyFill="1" applyBorder="1" applyAlignment="1">
      <alignment horizontal="left" vertical="top"/>
    </xf>
    <xf numFmtId="0" fontId="9" fillId="5" borderId="9" xfId="0" quotePrefix="1" applyNumberFormat="1" applyFont="1" applyFill="1" applyBorder="1" applyAlignment="1">
      <alignment horizontal="left" vertical="top"/>
    </xf>
    <xf numFmtId="0" fontId="9" fillId="5" borderId="10" xfId="0" applyNumberFormat="1" applyFont="1" applyFill="1" applyBorder="1" applyAlignment="1">
      <alignment horizontal="left" vertical="top"/>
    </xf>
    <xf numFmtId="0" fontId="9" fillId="5" borderId="10" xfId="0" quotePrefix="1" applyNumberFormat="1" applyFont="1" applyFill="1" applyBorder="1" applyAlignment="1">
      <alignment horizontal="left" vertical="top"/>
    </xf>
    <xf numFmtId="10" fontId="9" fillId="5" borderId="9" xfId="2" applyNumberFormat="1" applyFont="1" applyFill="1" applyBorder="1" applyAlignment="1">
      <alignment horizontal="right" vertical="top"/>
    </xf>
    <xf numFmtId="177" fontId="9" fillId="5" borderId="11" xfId="1" applyNumberFormat="1" applyFont="1" applyFill="1" applyBorder="1" applyAlignment="1">
      <alignment horizontal="left" vertical="top"/>
    </xf>
    <xf numFmtId="177" fontId="9" fillId="5" borderId="9" xfId="1" applyNumberFormat="1" applyFont="1" applyFill="1" applyBorder="1" applyAlignment="1">
      <alignment horizontal="left" vertical="top"/>
    </xf>
    <xf numFmtId="0" fontId="10" fillId="10" borderId="4" xfId="0" quotePrefix="1" applyNumberFormat="1" applyFont="1" applyFill="1" applyBorder="1" applyAlignment="1">
      <alignment horizontal="left" vertical="top"/>
    </xf>
    <xf numFmtId="0" fontId="10" fillId="10" borderId="5" xfId="0" applyNumberFormat="1" applyFont="1" applyFill="1" applyBorder="1" applyAlignment="1">
      <alignment horizontal="left" vertical="top"/>
    </xf>
    <xf numFmtId="177" fontId="10" fillId="10" borderId="4" xfId="1" applyNumberFormat="1" applyFont="1" applyFill="1" applyBorder="1" applyAlignment="1">
      <alignment horizontal="left" vertical="top"/>
    </xf>
    <xf numFmtId="177" fontId="10" fillId="10" borderId="6" xfId="1" applyNumberFormat="1" applyFont="1" applyFill="1" applyBorder="1" applyAlignment="1">
      <alignment horizontal="left" vertical="top"/>
    </xf>
    <xf numFmtId="0" fontId="9" fillId="5" borderId="1" xfId="0" quotePrefix="1" applyNumberFormat="1" applyFont="1" applyFill="1" applyBorder="1" applyAlignment="1">
      <alignment horizontal="left" vertical="top"/>
    </xf>
    <xf numFmtId="0" fontId="9" fillId="5" borderId="2" xfId="0" quotePrefix="1" applyNumberFormat="1" applyFont="1" applyFill="1" applyBorder="1" applyAlignment="1">
      <alignment horizontal="left" vertical="top"/>
    </xf>
    <xf numFmtId="0" fontId="9" fillId="5" borderId="2" xfId="0" applyNumberFormat="1" applyFont="1" applyFill="1" applyBorder="1" applyAlignment="1">
      <alignment horizontal="left" vertical="top"/>
    </xf>
    <xf numFmtId="177" fontId="9" fillId="5" borderId="1" xfId="1" applyNumberFormat="1" applyFont="1" applyFill="1" applyBorder="1" applyAlignment="1">
      <alignment horizontal="left" vertical="top"/>
    </xf>
    <xf numFmtId="177" fontId="9" fillId="5" borderId="3" xfId="0" applyNumberFormat="1" applyFont="1" applyFill="1" applyBorder="1" applyAlignment="1">
      <alignment horizontal="left" vertical="top"/>
    </xf>
    <xf numFmtId="177" fontId="9" fillId="5" borderId="3" xfId="1" applyNumberFormat="1" applyFont="1" applyFill="1" applyBorder="1" applyAlignment="1">
      <alignment horizontal="left" vertical="top"/>
    </xf>
    <xf numFmtId="177" fontId="9" fillId="5" borderId="7" xfId="1" applyNumberFormat="1" applyFont="1" applyFill="1" applyBorder="1" applyAlignment="1">
      <alignment horizontal="left" vertical="top"/>
    </xf>
    <xf numFmtId="177" fontId="9" fillId="5" borderId="8" xfId="0" applyNumberFormat="1" applyFont="1" applyFill="1" applyBorder="1" applyAlignment="1">
      <alignment horizontal="left" vertical="top"/>
    </xf>
    <xf numFmtId="177" fontId="9" fillId="5" borderId="9" xfId="1" applyNumberFormat="1" applyFont="1" applyFill="1" applyBorder="1" applyAlignment="1">
      <alignment horizontal="right" vertical="top"/>
    </xf>
    <xf numFmtId="177" fontId="9" fillId="5" borderId="6" xfId="0" applyNumberFormat="1" applyFont="1" applyFill="1" applyBorder="1" applyAlignment="1">
      <alignment horizontal="left" vertical="top"/>
    </xf>
    <xf numFmtId="177" fontId="9" fillId="5" borderId="7" xfId="1" applyNumberFormat="1" applyFont="1" applyFill="1" applyBorder="1" applyAlignment="1">
      <alignment horizontal="right" vertical="top"/>
    </xf>
    <xf numFmtId="0" fontId="10" fillId="10" borderId="2" xfId="0" quotePrefix="1" applyNumberFormat="1" applyFont="1" applyFill="1" applyBorder="1" applyAlignment="1">
      <alignment horizontal="left" vertical="top"/>
    </xf>
    <xf numFmtId="177" fontId="9" fillId="5" borderId="0" xfId="1" applyNumberFormat="1" applyFont="1" applyFill="1" applyAlignment="1">
      <alignment horizontal="center" vertical="top"/>
    </xf>
    <xf numFmtId="0" fontId="10" fillId="10" borderId="3" xfId="0" applyNumberFormat="1" applyFont="1" applyFill="1" applyBorder="1" applyAlignment="1">
      <alignment horizontal="left" vertical="top"/>
    </xf>
    <xf numFmtId="177" fontId="9" fillId="0" borderId="0" xfId="0" applyNumberFormat="1" applyFont="1" applyFill="1" applyAlignment="1">
      <alignment horizontal="left" vertical="top"/>
    </xf>
    <xf numFmtId="0" fontId="9" fillId="5" borderId="7" xfId="0" applyNumberFormat="1" applyFont="1" applyFill="1" applyBorder="1" applyAlignment="1">
      <alignment horizontal="left" vertical="top"/>
    </xf>
    <xf numFmtId="0" fontId="9" fillId="5" borderId="8" xfId="0" applyNumberFormat="1" applyFont="1" applyFill="1" applyBorder="1" applyAlignment="1">
      <alignment horizontal="left" vertical="top"/>
    </xf>
    <xf numFmtId="0" fontId="10" fillId="10" borderId="12" xfId="0" quotePrefix="1" applyNumberFormat="1" applyFont="1" applyFill="1" applyBorder="1" applyAlignment="1">
      <alignment horizontal="left" vertical="top"/>
    </xf>
    <xf numFmtId="0" fontId="10" fillId="10" borderId="13" xfId="0" quotePrefix="1" applyNumberFormat="1" applyFont="1" applyFill="1" applyBorder="1" applyAlignment="1">
      <alignment horizontal="left" vertical="top"/>
    </xf>
    <xf numFmtId="0" fontId="10" fillId="10" borderId="13" xfId="0" applyNumberFormat="1" applyFont="1" applyFill="1" applyBorder="1" applyAlignment="1">
      <alignment horizontal="left" vertical="top"/>
    </xf>
    <xf numFmtId="177" fontId="10" fillId="10" borderId="12" xfId="1" applyNumberFormat="1" applyFont="1" applyFill="1" applyBorder="1" applyAlignment="1">
      <alignment horizontal="left" vertical="top"/>
    </xf>
    <xf numFmtId="177" fontId="10" fillId="10" borderId="14" xfId="1" applyNumberFormat="1" applyFont="1" applyFill="1" applyBorder="1" applyAlignment="1">
      <alignment horizontal="left" vertical="top"/>
    </xf>
    <xf numFmtId="0" fontId="10" fillId="10" borderId="12" xfId="0" applyNumberFormat="1" applyFont="1" applyFill="1" applyBorder="1" applyAlignment="1">
      <alignment horizontal="left" vertical="top"/>
    </xf>
    <xf numFmtId="0" fontId="10" fillId="10" borderId="14" xfId="0" applyNumberFormat="1" applyFont="1" applyFill="1" applyBorder="1" applyAlignment="1">
      <alignment horizontal="left" vertical="top"/>
    </xf>
    <xf numFmtId="177" fontId="10" fillId="10" borderId="2" xfId="1" applyNumberFormat="1" applyFont="1" applyFill="1" applyBorder="1" applyAlignment="1">
      <alignment horizontal="left" vertical="top"/>
    </xf>
    <xf numFmtId="0" fontId="9" fillId="5" borderId="3" xfId="0" applyNumberFormat="1" applyFont="1" applyFill="1" applyBorder="1" applyAlignment="1">
      <alignment horizontal="left" vertical="top"/>
    </xf>
    <xf numFmtId="177" fontId="9" fillId="5" borderId="10" xfId="1" applyNumberFormat="1" applyFont="1" applyFill="1" applyBorder="1" applyAlignment="1">
      <alignment horizontal="left" vertical="top"/>
    </xf>
    <xf numFmtId="37" fontId="10" fillId="10" borderId="12" xfId="1" applyNumberFormat="1" applyFont="1" applyFill="1" applyBorder="1" applyAlignment="1">
      <alignment horizontal="left" vertical="top"/>
    </xf>
    <xf numFmtId="177" fontId="10" fillId="10" borderId="13" xfId="1" applyNumberFormat="1" applyFont="1" applyFill="1" applyBorder="1" applyAlignment="1">
      <alignment horizontal="left" vertical="top"/>
    </xf>
    <xf numFmtId="37" fontId="2" fillId="4" borderId="0" xfId="1" applyNumberFormat="1" applyFont="1" applyFill="1" applyAlignment="1">
      <alignment horizontal="right" vertical="top"/>
    </xf>
    <xf numFmtId="0" fontId="6" fillId="0" borderId="0" xfId="0" applyNumberFormat="1" applyFont="1" applyAlignment="1">
      <alignment horizontal="left" vertical="top"/>
    </xf>
    <xf numFmtId="0" fontId="2" fillId="4" borderId="4" xfId="0" applyNumberFormat="1" applyFont="1" applyFill="1" applyBorder="1" applyAlignment="1">
      <alignment vertical="top"/>
    </xf>
    <xf numFmtId="180" fontId="2" fillId="11" borderId="1" xfId="1" applyNumberFormat="1" applyFont="1" applyFill="1" applyBorder="1" applyAlignment="1">
      <alignment horizontal="centerContinuous" vertical="top"/>
    </xf>
    <xf numFmtId="180" fontId="2" fillId="11" borderId="2" xfId="1" applyNumberFormat="1" applyFont="1" applyFill="1" applyBorder="1" applyAlignment="1">
      <alignment horizontal="centerContinuous" vertical="top"/>
    </xf>
    <xf numFmtId="180" fontId="2" fillId="11" borderId="3" xfId="1" applyNumberFormat="1" applyFont="1" applyFill="1" applyBorder="1" applyAlignment="1">
      <alignment horizontal="centerContinuous" vertical="top"/>
    </xf>
    <xf numFmtId="0" fontId="2" fillId="12" borderId="1" xfId="1" applyNumberFormat="1" applyFont="1" applyFill="1" applyBorder="1" applyAlignment="1">
      <alignment horizontal="centerContinuous" vertical="top"/>
    </xf>
    <xf numFmtId="0" fontId="2" fillId="12" borderId="2" xfId="1" applyNumberFormat="1" applyFont="1" applyFill="1" applyBorder="1" applyAlignment="1">
      <alignment horizontal="centerContinuous" vertical="top"/>
    </xf>
    <xf numFmtId="0" fontId="2" fillId="12" borderId="3" xfId="1" applyNumberFormat="1" applyFont="1" applyFill="1" applyBorder="1" applyAlignment="1">
      <alignment horizontal="centerContinuous" vertical="top"/>
    </xf>
    <xf numFmtId="0" fontId="2" fillId="13" borderId="15" xfId="1" applyNumberFormat="1" applyFont="1" applyFill="1" applyBorder="1" applyAlignment="1">
      <alignment horizontal="right" vertical="top" wrapText="1"/>
    </xf>
    <xf numFmtId="0" fontId="2" fillId="13" borderId="15" xfId="1" applyNumberFormat="1" applyFont="1" applyFill="1" applyBorder="1" applyAlignment="1">
      <alignment horizontal="centerContinuous" vertical="top" wrapText="1"/>
    </xf>
    <xf numFmtId="0" fontId="2" fillId="13" borderId="1" xfId="1" applyNumberFormat="1" applyFont="1" applyFill="1" applyBorder="1" applyAlignment="1">
      <alignment horizontal="centerContinuous" vertical="top"/>
    </xf>
    <xf numFmtId="0" fontId="6" fillId="2" borderId="0" xfId="0" applyNumberFormat="1" applyFont="1" applyFill="1" applyAlignment="1">
      <alignment horizontal="left" vertical="top" wrapText="1"/>
    </xf>
    <xf numFmtId="0" fontId="6" fillId="0" borderId="0" xfId="0" applyNumberFormat="1" applyFont="1" applyAlignment="1">
      <alignment horizontal="left" vertical="top" wrapText="1"/>
    </xf>
    <xf numFmtId="37" fontId="2" fillId="4" borderId="16" xfId="0" applyNumberFormat="1" applyFont="1" applyFill="1" applyBorder="1" applyAlignment="1">
      <alignment horizontal="right" vertical="top" wrapText="1"/>
    </xf>
    <xf numFmtId="0" fontId="2" fillId="11" borderId="15" xfId="1" applyNumberFormat="1" applyFont="1" applyFill="1" applyBorder="1" applyAlignment="1">
      <alignment horizontal="right" vertical="top" wrapText="1"/>
    </xf>
    <xf numFmtId="0" fontId="2" fillId="12" borderId="15" xfId="1" applyNumberFormat="1" applyFont="1" applyFill="1" applyBorder="1" applyAlignment="1">
      <alignment horizontal="right" vertical="top" wrapText="1"/>
    </xf>
    <xf numFmtId="0" fontId="7" fillId="5" borderId="0" xfId="0" applyNumberFormat="1" applyFont="1" applyFill="1" applyAlignment="1">
      <alignment horizontal="left" vertical="top" wrapText="1"/>
    </xf>
    <xf numFmtId="0" fontId="6" fillId="5" borderId="0" xfId="0" applyNumberFormat="1" applyFont="1" applyFill="1" applyAlignment="1">
      <alignment horizontal="left" vertical="top" wrapText="1"/>
    </xf>
    <xf numFmtId="0" fontId="2" fillId="13" borderId="4" xfId="1" applyNumberFormat="1" applyFont="1" applyFill="1" applyBorder="1" applyAlignment="1">
      <alignment horizontal="right" vertical="top" wrapText="1"/>
    </xf>
    <xf numFmtId="0" fontId="2" fillId="13" borderId="17" xfId="1" applyNumberFormat="1" applyFont="1" applyFill="1" applyBorder="1" applyAlignment="1">
      <alignment horizontal="right" vertical="top" wrapText="1"/>
    </xf>
    <xf numFmtId="0" fontId="7" fillId="0" borderId="0" xfId="0" applyNumberFormat="1" applyFont="1" applyFill="1" applyAlignment="1">
      <alignment horizontal="left" vertical="top" wrapText="1"/>
    </xf>
    <xf numFmtId="0" fontId="11" fillId="2" borderId="0" xfId="0" applyNumberFormat="1" applyFont="1" applyFill="1" applyAlignment="1">
      <alignment horizontal="left" vertical="top"/>
    </xf>
    <xf numFmtId="0" fontId="11" fillId="0" borderId="0" xfId="0" applyNumberFormat="1" applyFont="1" applyAlignment="1">
      <alignment horizontal="left" vertical="top"/>
    </xf>
    <xf numFmtId="177" fontId="11" fillId="5" borderId="18" xfId="0" applyNumberFormat="1" applyFont="1" applyFill="1" applyBorder="1" applyAlignment="1">
      <alignment vertical="top"/>
    </xf>
    <xf numFmtId="177" fontId="11" fillId="14" borderId="18" xfId="1" applyNumberFormat="1" applyFont="1" applyFill="1" applyBorder="1" applyAlignment="1">
      <alignment horizontal="left" vertical="top"/>
    </xf>
    <xf numFmtId="177" fontId="11" fillId="15" borderId="18" xfId="1" applyNumberFormat="1" applyFont="1" applyFill="1" applyBorder="1" applyAlignment="1">
      <alignment horizontal="left" vertical="top"/>
    </xf>
    <xf numFmtId="0" fontId="11" fillId="5" borderId="0" xfId="0" applyNumberFormat="1" applyFont="1" applyFill="1" applyAlignment="1">
      <alignment horizontal="left" vertical="top"/>
    </xf>
    <xf numFmtId="177" fontId="11" fillId="16" borderId="18" xfId="1" applyNumberFormat="1" applyFont="1" applyFill="1" applyBorder="1" applyAlignment="1">
      <alignment horizontal="left" vertical="top"/>
    </xf>
    <xf numFmtId="177" fontId="11" fillId="16" borderId="7" xfId="1" applyNumberFormat="1" applyFont="1" applyFill="1" applyBorder="1" applyAlignment="1">
      <alignment horizontal="left" vertical="top"/>
    </xf>
    <xf numFmtId="0" fontId="11" fillId="0" borderId="0" xfId="0" applyNumberFormat="1" applyFont="1" applyFill="1" applyAlignment="1">
      <alignment horizontal="left" vertical="top"/>
    </xf>
    <xf numFmtId="177" fontId="2" fillId="4" borderId="15" xfId="0" applyNumberFormat="1" applyFont="1" applyFill="1" applyBorder="1" applyAlignment="1">
      <alignment vertical="top"/>
    </xf>
    <xf numFmtId="177" fontId="2" fillId="11" borderId="15" xfId="1" applyNumberFormat="1" applyFont="1" applyFill="1" applyBorder="1" applyAlignment="1">
      <alignment horizontal="left" vertical="top"/>
    </xf>
    <xf numFmtId="177" fontId="2" fillId="12" borderId="15" xfId="1" applyNumberFormat="1" applyFont="1" applyFill="1" applyBorder="1" applyAlignment="1">
      <alignment horizontal="left" vertical="top"/>
    </xf>
    <xf numFmtId="177" fontId="2" fillId="13" borderId="15" xfId="1" applyNumberFormat="1" applyFont="1" applyFill="1" applyBorder="1" applyAlignment="1">
      <alignment horizontal="left" vertical="top"/>
    </xf>
    <xf numFmtId="177" fontId="6" fillId="5" borderId="18" xfId="0" applyNumberFormat="1" applyFont="1" applyFill="1" applyBorder="1" applyAlignment="1">
      <alignment vertical="top"/>
    </xf>
    <xf numFmtId="177" fontId="6" fillId="14" borderId="18" xfId="1" applyNumberFormat="1" applyFont="1" applyFill="1" applyBorder="1" applyAlignment="1">
      <alignment horizontal="left" vertical="top"/>
    </xf>
    <xf numFmtId="177" fontId="6" fillId="15" borderId="18" xfId="1" applyNumberFormat="1" applyFont="1" applyFill="1" applyBorder="1" applyAlignment="1">
      <alignment horizontal="left" vertical="top"/>
    </xf>
    <xf numFmtId="177" fontId="6" fillId="16" borderId="18" xfId="1" applyNumberFormat="1" applyFont="1" applyFill="1" applyBorder="1" applyAlignment="1">
      <alignment horizontal="left" vertical="top"/>
    </xf>
    <xf numFmtId="177" fontId="6" fillId="16" borderId="7" xfId="1" applyNumberFormat="1" applyFont="1" applyFill="1" applyBorder="1" applyAlignment="1">
      <alignment horizontal="left" vertical="top"/>
    </xf>
    <xf numFmtId="0" fontId="6" fillId="5" borderId="18" xfId="0" applyNumberFormat="1" applyFont="1" applyFill="1" applyBorder="1" applyAlignment="1">
      <alignment vertical="top"/>
    </xf>
    <xf numFmtId="177" fontId="6" fillId="16" borderId="18" xfId="1" applyNumberFormat="1" applyFont="1" applyFill="1" applyBorder="1" applyAlignment="1">
      <alignment horizontal="right" vertical="top"/>
    </xf>
    <xf numFmtId="177" fontId="6" fillId="5" borderId="16" xfId="0" applyNumberFormat="1" applyFont="1" applyFill="1" applyBorder="1" applyAlignment="1">
      <alignment vertical="top"/>
    </xf>
    <xf numFmtId="0" fontId="6" fillId="5" borderId="16" xfId="0" applyNumberFormat="1" applyFont="1" applyFill="1" applyBorder="1" applyAlignment="1">
      <alignment vertical="top"/>
    </xf>
    <xf numFmtId="177" fontId="6" fillId="14" borderId="16" xfId="1" applyNumberFormat="1" applyFont="1" applyFill="1" applyBorder="1" applyAlignment="1">
      <alignment horizontal="left" vertical="top"/>
    </xf>
    <xf numFmtId="177" fontId="6" fillId="15" borderId="16" xfId="1" applyNumberFormat="1" applyFont="1" applyFill="1" applyBorder="1" applyAlignment="1">
      <alignment horizontal="left" vertical="top"/>
    </xf>
    <xf numFmtId="177" fontId="6" fillId="16" borderId="16" xfId="1" applyNumberFormat="1" applyFont="1" applyFill="1" applyBorder="1" applyAlignment="1">
      <alignment horizontal="left" vertical="top"/>
    </xf>
    <xf numFmtId="177" fontId="6" fillId="16" borderId="9" xfId="1" applyNumberFormat="1" applyFont="1" applyFill="1" applyBorder="1" applyAlignment="1">
      <alignment horizontal="left" vertical="top"/>
    </xf>
    <xf numFmtId="0" fontId="6" fillId="2" borderId="0" xfId="0" applyNumberFormat="1" applyFont="1" applyFill="1" applyBorder="1" applyAlignment="1">
      <alignment horizontal="left" vertical="top"/>
    </xf>
    <xf numFmtId="0" fontId="6" fillId="0" borderId="0" xfId="0" applyNumberFormat="1" applyFont="1" applyFill="1" applyBorder="1" applyAlignment="1">
      <alignment horizontal="left" vertical="top"/>
    </xf>
    <xf numFmtId="177" fontId="6" fillId="0" borderId="0" xfId="1" applyNumberFormat="1" applyFont="1" applyFill="1" applyBorder="1" applyAlignment="1">
      <alignment horizontal="left" vertical="top"/>
    </xf>
    <xf numFmtId="0" fontId="6" fillId="5" borderId="0" xfId="0" applyNumberFormat="1" applyFont="1" applyFill="1" applyBorder="1" applyAlignment="1">
      <alignment horizontal="left" vertical="top"/>
    </xf>
    <xf numFmtId="177" fontId="6" fillId="5" borderId="0" xfId="1" applyNumberFormat="1" applyFont="1" applyFill="1" applyBorder="1" applyAlignment="1">
      <alignment horizontal="left" vertical="top"/>
    </xf>
    <xf numFmtId="0" fontId="7" fillId="0" borderId="0" xfId="0" applyNumberFormat="1" applyFont="1" applyFill="1" applyBorder="1" applyAlignment="1">
      <alignment horizontal="left" vertical="top"/>
    </xf>
    <xf numFmtId="0" fontId="2" fillId="2" borderId="0" xfId="0" applyNumberFormat="1" applyFont="1" applyFill="1" applyBorder="1" applyAlignment="1">
      <alignment horizontal="left" vertical="top"/>
    </xf>
    <xf numFmtId="177" fontId="2" fillId="2" borderId="0" xfId="1" applyNumberFormat="1" applyFont="1" applyFill="1" applyBorder="1" applyAlignment="1">
      <alignment horizontal="left" vertical="top"/>
    </xf>
    <xf numFmtId="177" fontId="2" fillId="2" borderId="0" xfId="0" applyNumberFormat="1" applyFont="1" applyFill="1" applyBorder="1" applyAlignment="1">
      <alignment horizontal="left" vertical="top"/>
    </xf>
    <xf numFmtId="0" fontId="4" fillId="0" borderId="0" xfId="0" applyNumberFormat="1" applyFont="1" applyFill="1" applyBorder="1" applyAlignment="1">
      <alignment horizontal="left" vertical="top"/>
    </xf>
    <xf numFmtId="0" fontId="12" fillId="10" borderId="1" xfId="0" applyNumberFormat="1" applyFont="1" applyFill="1" applyBorder="1" applyAlignment="1">
      <alignment horizontal="left" vertical="top"/>
    </xf>
    <xf numFmtId="0" fontId="12" fillId="10" borderId="2" xfId="0" applyNumberFormat="1" applyFont="1" applyFill="1" applyBorder="1" applyAlignment="1">
      <alignment horizontal="left" vertical="top"/>
    </xf>
    <xf numFmtId="0" fontId="6" fillId="10" borderId="2" xfId="0" applyNumberFormat="1" applyFont="1" applyFill="1" applyBorder="1" applyAlignment="1">
      <alignment horizontal="left" vertical="top"/>
    </xf>
    <xf numFmtId="0" fontId="6" fillId="10" borderId="3" xfId="0" applyNumberFormat="1" applyFont="1" applyFill="1" applyBorder="1" applyAlignment="1">
      <alignment horizontal="left" vertical="top"/>
    </xf>
    <xf numFmtId="37" fontId="12" fillId="10" borderId="15" xfId="1" applyNumberFormat="1" applyFont="1" applyFill="1" applyBorder="1" applyAlignment="1">
      <alignment horizontal="right" vertical="top"/>
    </xf>
    <xf numFmtId="177" fontId="12" fillId="10" borderId="15" xfId="1" applyNumberFormat="1" applyFont="1" applyFill="1" applyBorder="1" applyAlignment="1">
      <alignment horizontal="right" vertical="top"/>
    </xf>
    <xf numFmtId="0" fontId="6" fillId="5" borderId="7" xfId="0" applyNumberFormat="1" applyFont="1" applyFill="1" applyBorder="1" applyAlignment="1">
      <alignment horizontal="left" vertical="top"/>
    </xf>
    <xf numFmtId="177" fontId="6" fillId="5" borderId="0" xfId="1" quotePrefix="1" applyNumberFormat="1" applyFont="1" applyFill="1" applyBorder="1" applyAlignment="1">
      <alignment horizontal="left" vertical="top"/>
    </xf>
    <xf numFmtId="177" fontId="6" fillId="5" borderId="18" xfId="1" applyNumberFormat="1" applyFont="1" applyFill="1" applyBorder="1" applyAlignment="1">
      <alignment horizontal="left" vertical="top"/>
    </xf>
    <xf numFmtId="177" fontId="6" fillId="17" borderId="18" xfId="1" applyNumberFormat="1" applyFont="1" applyFill="1" applyBorder="1" applyAlignment="1">
      <alignment horizontal="left" vertical="top"/>
    </xf>
    <xf numFmtId="0" fontId="6" fillId="10" borderId="12" xfId="0" applyNumberFormat="1" applyFont="1" applyFill="1" applyBorder="1" applyAlignment="1">
      <alignment horizontal="left" vertical="top"/>
    </xf>
    <xf numFmtId="0" fontId="6" fillId="10" borderId="13" xfId="0" applyNumberFormat="1" applyFont="1" applyFill="1" applyBorder="1" applyAlignment="1">
      <alignment horizontal="left" vertical="top"/>
    </xf>
    <xf numFmtId="177" fontId="12" fillId="10" borderId="19" xfId="1" applyNumberFormat="1" applyFont="1" applyFill="1" applyBorder="1" applyAlignment="1">
      <alignment horizontal="left" vertical="top"/>
    </xf>
    <xf numFmtId="0" fontId="12" fillId="10" borderId="3" xfId="0" applyNumberFormat="1" applyFont="1" applyFill="1" applyBorder="1" applyAlignment="1">
      <alignment horizontal="left" vertical="top"/>
    </xf>
    <xf numFmtId="0" fontId="12" fillId="5" borderId="0" xfId="0" applyNumberFormat="1" applyFont="1" applyFill="1" applyAlignment="1">
      <alignment horizontal="left" vertical="top"/>
    </xf>
    <xf numFmtId="37" fontId="12" fillId="5" borderId="0" xfId="1" applyNumberFormat="1" applyFont="1" applyFill="1" applyBorder="1" applyAlignment="1">
      <alignment horizontal="right" vertical="top"/>
    </xf>
    <xf numFmtId="0" fontId="6" fillId="5" borderId="8" xfId="0" applyNumberFormat="1" applyFont="1" applyFill="1" applyBorder="1" applyAlignment="1">
      <alignment horizontal="left" vertical="top"/>
    </xf>
    <xf numFmtId="0" fontId="6" fillId="10" borderId="14" xfId="0" applyNumberFormat="1" applyFont="1" applyFill="1" applyBorder="1" applyAlignment="1">
      <alignment horizontal="left" vertical="top"/>
    </xf>
    <xf numFmtId="177" fontId="12" fillId="5" borderId="0" xfId="1" applyNumberFormat="1" applyFont="1" applyFill="1" applyBorder="1" applyAlignment="1">
      <alignment horizontal="left" vertical="top"/>
    </xf>
    <xf numFmtId="177" fontId="6" fillId="5" borderId="20" xfId="1" applyNumberFormat="1" applyFont="1" applyFill="1" applyBorder="1" applyAlignment="1">
      <alignment horizontal="left" vertical="top"/>
    </xf>
    <xf numFmtId="177" fontId="6" fillId="17" borderId="20" xfId="1" applyNumberFormat="1" applyFont="1" applyFill="1" applyBorder="1" applyAlignment="1">
      <alignment horizontal="left" vertical="top"/>
    </xf>
    <xf numFmtId="177" fontId="6" fillId="2" borderId="0" xfId="1" applyNumberFormat="1" applyFont="1" applyFill="1" applyAlignment="1">
      <alignment horizontal="left" vertical="top"/>
    </xf>
    <xf numFmtId="177" fontId="6" fillId="2" borderId="0" xfId="0" applyNumberFormat="1" applyFont="1" applyFill="1" applyAlignment="1">
      <alignment horizontal="left" vertical="top"/>
    </xf>
    <xf numFmtId="177" fontId="6" fillId="0" borderId="0" xfId="0" applyNumberFormat="1" applyFont="1" applyAlignment="1">
      <alignment horizontal="left" vertical="top"/>
    </xf>
    <xf numFmtId="0" fontId="2" fillId="4" borderId="1" xfId="0" applyNumberFormat="1" applyFont="1" applyFill="1" applyBorder="1" applyAlignment="1">
      <alignment vertical="top"/>
    </xf>
    <xf numFmtId="0" fontId="10" fillId="16" borderId="2" xfId="0" applyNumberFormat="1" applyFont="1" applyFill="1" applyBorder="1" applyAlignment="1">
      <alignment vertical="top"/>
    </xf>
    <xf numFmtId="0" fontId="10" fillId="16" borderId="3" xfId="0" applyNumberFormat="1" applyFont="1" applyFill="1" applyBorder="1" applyAlignment="1">
      <alignment vertical="top"/>
    </xf>
    <xf numFmtId="0" fontId="10" fillId="0" borderId="0" xfId="0" applyNumberFormat="1" applyFont="1" applyFill="1" applyBorder="1" applyAlignment="1">
      <alignment vertical="top"/>
    </xf>
    <xf numFmtId="178" fontId="2" fillId="2" borderId="0" xfId="0" applyNumberFormat="1" applyFont="1" applyFill="1" applyBorder="1" applyAlignment="1">
      <alignment horizontal="left" vertical="top"/>
    </xf>
    <xf numFmtId="177" fontId="2" fillId="0" borderId="0" xfId="1" applyNumberFormat="1" applyFont="1" applyFill="1" applyBorder="1" applyAlignment="1">
      <alignment horizontal="left" vertical="top"/>
    </xf>
    <xf numFmtId="17" fontId="2" fillId="2" borderId="0" xfId="0" quotePrefix="1" applyNumberFormat="1" applyFont="1" applyFill="1" applyBorder="1" applyAlignment="1">
      <alignment horizontal="left" vertical="top"/>
    </xf>
    <xf numFmtId="0" fontId="9" fillId="0" borderId="0" xfId="0" applyNumberFormat="1" applyFont="1" applyFill="1" applyBorder="1" applyAlignment="1">
      <alignment horizontal="left" vertical="top"/>
    </xf>
    <xf numFmtId="0" fontId="10" fillId="0" borderId="0" xfId="0" applyNumberFormat="1" applyFont="1" applyFill="1" applyBorder="1" applyAlignment="1">
      <alignment horizontal="left" vertical="top"/>
    </xf>
    <xf numFmtId="0" fontId="9" fillId="0" borderId="0" xfId="0" applyNumberFormat="1" applyFont="1" applyFill="1" applyBorder="1" applyAlignment="1">
      <alignment horizontal="left" vertical="top" wrapText="1"/>
    </xf>
    <xf numFmtId="37" fontId="6" fillId="0" borderId="15" xfId="1" applyNumberFormat="1" applyFont="1" applyFill="1" applyBorder="1" applyAlignment="1">
      <alignment vertical="top"/>
    </xf>
    <xf numFmtId="37" fontId="6" fillId="0" borderId="1" xfId="1" applyNumberFormat="1" applyFont="1" applyFill="1" applyBorder="1" applyAlignment="1">
      <alignment vertical="top"/>
    </xf>
    <xf numFmtId="37" fontId="2" fillId="18" borderId="3" xfId="1" applyNumberFormat="1" applyFont="1" applyFill="1" applyBorder="1" applyAlignment="1">
      <alignment vertical="top"/>
    </xf>
    <xf numFmtId="0" fontId="9" fillId="18" borderId="1" xfId="0" applyNumberFormat="1" applyFont="1" applyFill="1" applyBorder="1" applyAlignment="1">
      <alignment horizontal="left" vertical="top"/>
    </xf>
    <xf numFmtId="10" fontId="6" fillId="0" borderId="15" xfId="2" applyNumberFormat="1" applyFont="1" applyFill="1" applyBorder="1" applyAlignment="1">
      <alignment vertical="top"/>
    </xf>
    <xf numFmtId="0" fontId="9" fillId="18" borderId="1" xfId="0" applyNumberFormat="1" applyFont="1" applyFill="1" applyBorder="1" applyAlignment="1">
      <alignment horizontal="left" vertical="top" wrapText="1"/>
    </xf>
    <xf numFmtId="0" fontId="6" fillId="6" borderId="3" xfId="0" applyNumberFormat="1" applyFont="1" applyFill="1" applyBorder="1" applyAlignment="1">
      <alignment horizontal="left" vertical="top" wrapText="1"/>
    </xf>
    <xf numFmtId="0" fontId="6" fillId="7" borderId="15" xfId="0" applyNumberFormat="1" applyFont="1" applyFill="1" applyBorder="1" applyAlignment="1">
      <alignment horizontal="left" vertical="top" wrapText="1"/>
    </xf>
    <xf numFmtId="0" fontId="6" fillId="6" borderId="1" xfId="0" applyNumberFormat="1" applyFont="1" applyFill="1" applyBorder="1" applyAlignment="1">
      <alignment horizontal="left" vertical="top" wrapText="1"/>
    </xf>
    <xf numFmtId="0" fontId="9" fillId="0" borderId="15" xfId="0" applyNumberFormat="1" applyFont="1" applyFill="1" applyBorder="1" applyAlignment="1">
      <alignment horizontal="left" vertical="top" wrapText="1"/>
    </xf>
    <xf numFmtId="178" fontId="6" fillId="0" borderId="15" xfId="1" applyNumberFormat="1" applyFont="1" applyFill="1" applyBorder="1" applyAlignment="1">
      <alignment horizontal="left" vertical="top"/>
    </xf>
    <xf numFmtId="178" fontId="2" fillId="9" borderId="15" xfId="0" applyNumberFormat="1" applyFont="1" applyFill="1" applyBorder="1" applyAlignment="1">
      <alignment horizontal="left" vertical="top" wrapText="1"/>
    </xf>
    <xf numFmtId="0" fontId="2" fillId="9" borderId="15" xfId="0" applyNumberFormat="1" applyFont="1" applyFill="1" applyBorder="1" applyAlignment="1">
      <alignment horizontal="left" vertical="top" wrapText="1"/>
    </xf>
    <xf numFmtId="0" fontId="2" fillId="18" borderId="3" xfId="0" applyNumberFormat="1" applyFont="1" applyFill="1" applyBorder="1" applyAlignment="1">
      <alignment horizontal="left" vertical="top" wrapText="1"/>
    </xf>
    <xf numFmtId="0" fontId="9" fillId="0" borderId="3" xfId="0" applyNumberFormat="1" applyFont="1" applyFill="1" applyBorder="1" applyAlignment="1">
      <alignment horizontal="left" vertical="top" wrapText="1"/>
    </xf>
    <xf numFmtId="39" fontId="6" fillId="0" borderId="1" xfId="1" applyNumberFormat="1" applyFont="1" applyFill="1" applyBorder="1" applyAlignment="1">
      <alignment vertical="top"/>
    </xf>
    <xf numFmtId="0" fontId="10" fillId="0" borderId="0" xfId="0" applyNumberFormat="1" applyFont="1" applyFill="1" applyBorder="1" applyAlignment="1">
      <alignment horizontal="left" vertical="top" wrapText="1"/>
    </xf>
    <xf numFmtId="37" fontId="12" fillId="0" borderId="21" xfId="1" applyNumberFormat="1" applyFont="1" applyFill="1" applyBorder="1" applyAlignment="1">
      <alignment vertical="top"/>
    </xf>
    <xf numFmtId="37" fontId="12" fillId="0" borderId="22" xfId="1" applyNumberFormat="1" applyFont="1" applyFill="1" applyBorder="1" applyAlignment="1">
      <alignment vertical="top"/>
    </xf>
    <xf numFmtId="37" fontId="2" fillId="18" borderId="23" xfId="1" applyNumberFormat="1" applyFont="1" applyFill="1" applyBorder="1" applyAlignment="1">
      <alignment vertical="top"/>
    </xf>
    <xf numFmtId="0" fontId="10" fillId="18" borderId="22" xfId="0" applyNumberFormat="1" applyFont="1" applyFill="1" applyBorder="1" applyAlignment="1">
      <alignment horizontal="left" vertical="top"/>
    </xf>
    <xf numFmtId="10" fontId="12" fillId="0" borderId="21" xfId="2" applyNumberFormat="1" applyFont="1" applyFill="1" applyBorder="1" applyAlignment="1">
      <alignment vertical="top"/>
    </xf>
    <xf numFmtId="0" fontId="10" fillId="18" borderId="22" xfId="0" applyNumberFormat="1" applyFont="1" applyFill="1" applyBorder="1" applyAlignment="1">
      <alignment horizontal="left" vertical="top" wrapText="1"/>
    </xf>
    <xf numFmtId="0" fontId="12" fillId="0" borderId="23" xfId="0" applyNumberFormat="1" applyFont="1" applyFill="1" applyBorder="1" applyAlignment="1">
      <alignment horizontal="left" vertical="top" wrapText="1"/>
    </xf>
    <xf numFmtId="0" fontId="12" fillId="0" borderId="21" xfId="0" applyNumberFormat="1" applyFont="1" applyFill="1" applyBorder="1" applyAlignment="1">
      <alignment horizontal="left" vertical="top" wrapText="1"/>
    </xf>
    <xf numFmtId="0" fontId="12" fillId="0" borderId="22" xfId="0" applyNumberFormat="1" applyFont="1" applyFill="1" applyBorder="1" applyAlignment="1">
      <alignment horizontal="left" vertical="top" wrapText="1"/>
    </xf>
    <xf numFmtId="0" fontId="10" fillId="0" borderId="21" xfId="0" applyNumberFormat="1" applyFont="1" applyFill="1" applyBorder="1" applyAlignment="1">
      <alignment horizontal="left" vertical="top" wrapText="1"/>
    </xf>
    <xf numFmtId="178" fontId="12" fillId="0" borderId="21" xfId="1" applyNumberFormat="1" applyFont="1" applyFill="1" applyBorder="1" applyAlignment="1">
      <alignment horizontal="left" vertical="top"/>
    </xf>
    <xf numFmtId="178" fontId="2" fillId="9" borderId="21" xfId="0" applyNumberFormat="1" applyFont="1" applyFill="1" applyBorder="1" applyAlignment="1">
      <alignment horizontal="left" vertical="top" wrapText="1"/>
    </xf>
    <xf numFmtId="0" fontId="2" fillId="9" borderId="21" xfId="0" applyNumberFormat="1" applyFont="1" applyFill="1" applyBorder="1" applyAlignment="1">
      <alignment horizontal="left" vertical="top" wrapText="1"/>
    </xf>
    <xf numFmtId="0" fontId="2" fillId="18" borderId="23" xfId="0" applyNumberFormat="1" applyFont="1" applyFill="1" applyBorder="1" applyAlignment="1">
      <alignment horizontal="left" vertical="top" wrapText="1"/>
    </xf>
    <xf numFmtId="0" fontId="10" fillId="0" borderId="23" xfId="0" applyNumberFormat="1" applyFont="1" applyFill="1" applyBorder="1" applyAlignment="1">
      <alignment horizontal="left" vertical="top" wrapText="1"/>
    </xf>
    <xf numFmtId="39" fontId="12" fillId="0" borderId="22" xfId="1" applyNumberFormat="1" applyFont="1" applyFill="1" applyBorder="1" applyAlignment="1">
      <alignment vertical="top"/>
    </xf>
    <xf numFmtId="0" fontId="10" fillId="0" borderId="0" xfId="0" applyNumberFormat="1" applyFont="1" applyFill="1" applyBorder="1" applyAlignment="1">
      <alignment vertical="top" wrapText="1"/>
    </xf>
    <xf numFmtId="0" fontId="10" fillId="16" borderId="15" xfId="0" applyNumberFormat="1" applyFont="1" applyFill="1" applyBorder="1" applyAlignment="1">
      <alignment vertical="top" wrapText="1"/>
    </xf>
    <xf numFmtId="0" fontId="10" fillId="16" borderId="9" xfId="0" applyNumberFormat="1" applyFont="1" applyFill="1" applyBorder="1" applyAlignment="1">
      <alignment vertical="top" wrapText="1"/>
    </xf>
    <xf numFmtId="0" fontId="10" fillId="16" borderId="16" xfId="0" applyNumberFormat="1" applyFont="1" applyFill="1" applyBorder="1" applyAlignment="1">
      <alignment vertical="top" wrapText="1"/>
    </xf>
    <xf numFmtId="0" fontId="2" fillId="18" borderId="3" xfId="0" applyNumberFormat="1" applyFont="1" applyFill="1" applyBorder="1" applyAlignment="1">
      <alignment vertical="top" wrapText="1"/>
    </xf>
    <xf numFmtId="0" fontId="2" fillId="18" borderId="1" xfId="0" applyNumberFormat="1" applyFont="1" applyFill="1" applyBorder="1" applyAlignment="1">
      <alignment vertical="top" wrapText="1"/>
    </xf>
    <xf numFmtId="0" fontId="2" fillId="18" borderId="9" xfId="0" applyNumberFormat="1" applyFont="1" applyFill="1" applyBorder="1" applyAlignment="1">
      <alignment vertical="top" wrapText="1"/>
    </xf>
    <xf numFmtId="0" fontId="12" fillId="16" borderId="15" xfId="0" applyNumberFormat="1" applyFont="1" applyFill="1" applyBorder="1" applyAlignment="1">
      <alignment vertical="top" wrapText="1"/>
    </xf>
    <xf numFmtId="0" fontId="12" fillId="16" borderId="3" xfId="0" applyNumberFormat="1" applyFont="1" applyFill="1" applyBorder="1" applyAlignment="1">
      <alignment vertical="top" wrapText="1"/>
    </xf>
    <xf numFmtId="0" fontId="12" fillId="16" borderId="1" xfId="0" applyNumberFormat="1" applyFont="1" applyFill="1" applyBorder="1" applyAlignment="1">
      <alignment vertical="top" wrapText="1"/>
    </xf>
    <xf numFmtId="0" fontId="12" fillId="16" borderId="9" xfId="0" applyNumberFormat="1" applyFont="1" applyFill="1" applyBorder="1" applyAlignment="1">
      <alignment vertical="top" wrapText="1"/>
    </xf>
    <xf numFmtId="0" fontId="12" fillId="16" borderId="16" xfId="0" applyNumberFormat="1" applyFont="1" applyFill="1" applyBorder="1" applyAlignment="1">
      <alignment vertical="top" wrapText="1"/>
    </xf>
    <xf numFmtId="0" fontId="10" fillId="16" borderId="3" xfId="0" applyNumberFormat="1" applyFont="1" applyFill="1" applyBorder="1" applyAlignment="1">
      <alignment vertical="top" wrapText="1"/>
    </xf>
    <xf numFmtId="0" fontId="2" fillId="9" borderId="16" xfId="0" applyNumberFormat="1" applyFont="1" applyFill="1" applyBorder="1" applyAlignment="1">
      <alignment vertical="top" wrapText="1"/>
    </xf>
    <xf numFmtId="0" fontId="2" fillId="18" borderId="11" xfId="0" applyNumberFormat="1" applyFont="1" applyFill="1" applyBorder="1" applyAlignment="1">
      <alignment vertical="top" wrapText="1"/>
    </xf>
    <xf numFmtId="0" fontId="10" fillId="16" borderId="11" xfId="0" applyNumberFormat="1" applyFont="1" applyFill="1" applyBorder="1" applyAlignment="1">
      <alignment vertical="top" wrapText="1"/>
    </xf>
    <xf numFmtId="0" fontId="2" fillId="18" borderId="7" xfId="0" applyNumberFormat="1" applyFont="1" applyFill="1" applyBorder="1" applyAlignment="1">
      <alignment vertical="top" wrapText="1"/>
    </xf>
    <xf numFmtId="0" fontId="10" fillId="16" borderId="11" xfId="0" applyNumberFormat="1" applyFont="1" applyFill="1" applyBorder="1" applyAlignment="1">
      <alignment vertical="top"/>
    </xf>
    <xf numFmtId="0" fontId="10" fillId="16" borderId="9" xfId="0" applyNumberFormat="1" applyFont="1" applyFill="1" applyBorder="1" applyAlignment="1">
      <alignment vertical="top"/>
    </xf>
    <xf numFmtId="0" fontId="10" fillId="16" borderId="16" xfId="0" applyNumberFormat="1" applyFont="1" applyFill="1" applyBorder="1" applyAlignment="1">
      <alignment vertical="top"/>
    </xf>
    <xf numFmtId="0" fontId="2" fillId="18" borderId="8" xfId="0" applyNumberFormat="1" applyFont="1" applyFill="1" applyBorder="1" applyAlignment="1">
      <alignment vertical="top"/>
    </xf>
    <xf numFmtId="0" fontId="10" fillId="18" borderId="7" xfId="0" applyNumberFormat="1" applyFont="1" applyFill="1" applyBorder="1" applyAlignment="1">
      <alignment vertical="top"/>
    </xf>
    <xf numFmtId="0" fontId="2" fillId="18" borderId="11" xfId="0" applyNumberFormat="1" applyFont="1" applyFill="1" applyBorder="1" applyAlignment="1">
      <alignment vertical="top"/>
    </xf>
    <xf numFmtId="0" fontId="10" fillId="18" borderId="9" xfId="0" applyNumberFormat="1" applyFont="1" applyFill="1" applyBorder="1" applyAlignment="1">
      <alignment vertical="top"/>
    </xf>
    <xf numFmtId="0" fontId="10" fillId="16" borderId="18" xfId="0" applyNumberFormat="1" applyFont="1" applyFill="1" applyBorder="1" applyAlignment="1">
      <alignment vertical="top"/>
    </xf>
    <xf numFmtId="0" fontId="12" fillId="16" borderId="11" xfId="0" applyNumberFormat="1" applyFont="1" applyFill="1" applyBorder="1" applyAlignment="1">
      <alignment vertical="top"/>
    </xf>
    <xf numFmtId="0" fontId="12" fillId="16" borderId="10" xfId="0" applyNumberFormat="1" applyFont="1" applyFill="1" applyBorder="1" applyAlignment="1">
      <alignment vertical="top"/>
    </xf>
    <xf numFmtId="0" fontId="12" fillId="16" borderId="9" xfId="0" applyNumberFormat="1" applyFont="1" applyFill="1" applyBorder="1" applyAlignment="1">
      <alignment vertical="top"/>
    </xf>
    <xf numFmtId="0" fontId="12" fillId="16" borderId="3" xfId="0" applyNumberFormat="1" applyFont="1" applyFill="1" applyBorder="1" applyAlignment="1">
      <alignment vertical="top"/>
    </xf>
    <xf numFmtId="0" fontId="12" fillId="16" borderId="18" xfId="0" applyNumberFormat="1" applyFont="1" applyFill="1" applyBorder="1" applyAlignment="1">
      <alignment vertical="top"/>
    </xf>
    <xf numFmtId="0" fontId="10" fillId="16" borderId="10" xfId="0" applyNumberFormat="1" applyFont="1" applyFill="1" applyBorder="1" applyAlignment="1">
      <alignment vertical="top"/>
    </xf>
    <xf numFmtId="0" fontId="10" fillId="16" borderId="11" xfId="0" applyNumberFormat="1" applyFont="1" applyFill="1" applyBorder="1" applyAlignment="1">
      <alignment horizontal="centerContinuous" vertical="top"/>
    </xf>
    <xf numFmtId="0" fontId="10" fillId="16" borderId="10" xfId="0" applyNumberFormat="1" applyFont="1" applyFill="1" applyBorder="1" applyAlignment="1">
      <alignment horizontal="centerContinuous" vertical="top"/>
    </xf>
    <xf numFmtId="0" fontId="2" fillId="9" borderId="16" xfId="0" applyNumberFormat="1" applyFont="1" applyFill="1" applyBorder="1" applyAlignment="1">
      <alignment vertical="top"/>
    </xf>
    <xf numFmtId="0" fontId="10" fillId="16" borderId="8" xfId="0" applyNumberFormat="1" applyFont="1" applyFill="1" applyBorder="1" applyAlignment="1">
      <alignment vertical="top"/>
    </xf>
    <xf numFmtId="0" fontId="10" fillId="16" borderId="7" xfId="0" applyNumberFormat="1" applyFont="1" applyFill="1" applyBorder="1" applyAlignment="1">
      <alignment vertical="top"/>
    </xf>
    <xf numFmtId="0" fontId="2" fillId="18" borderId="3" xfId="0" applyNumberFormat="1" applyFont="1" applyFill="1" applyBorder="1" applyAlignment="1">
      <alignment vertical="top"/>
    </xf>
    <xf numFmtId="0" fontId="2" fillId="18" borderId="2" xfId="0" applyNumberFormat="1" applyFont="1" applyFill="1" applyBorder="1" applyAlignment="1">
      <alignment vertical="top"/>
    </xf>
    <xf numFmtId="0" fontId="2" fillId="18" borderId="1" xfId="0" applyNumberFormat="1" applyFont="1" applyFill="1" applyBorder="1" applyAlignment="1">
      <alignment vertical="top"/>
    </xf>
    <xf numFmtId="37" fontId="2" fillId="19" borderId="23" xfId="1" applyNumberFormat="1" applyFont="1" applyFill="1" applyBorder="1" applyAlignment="1">
      <alignment vertical="top"/>
    </xf>
    <xf numFmtId="0" fontId="10" fillId="19" borderId="22" xfId="0" applyNumberFormat="1" applyFont="1" applyFill="1" applyBorder="1" applyAlignment="1">
      <alignment horizontal="left" vertical="top"/>
    </xf>
    <xf numFmtId="0" fontId="10" fillId="19" borderId="24" xfId="0" applyNumberFormat="1" applyFont="1" applyFill="1" applyBorder="1" applyAlignment="1">
      <alignment horizontal="left" vertical="top"/>
    </xf>
    <xf numFmtId="0" fontId="10" fillId="19" borderId="24" xfId="0" applyNumberFormat="1" applyFont="1" applyFill="1" applyBorder="1" applyAlignment="1">
      <alignment horizontal="left" vertical="top" wrapText="1"/>
    </xf>
    <xf numFmtId="0" fontId="2" fillId="19" borderId="23" xfId="0" applyNumberFormat="1" applyFont="1" applyFill="1" applyBorder="1" applyAlignment="1">
      <alignment horizontal="left" vertical="top" wrapText="1"/>
    </xf>
    <xf numFmtId="0" fontId="10" fillId="19" borderId="22" xfId="0" applyNumberFormat="1" applyFont="1" applyFill="1" applyBorder="1" applyAlignment="1">
      <alignment horizontal="left" vertical="top" wrapText="1"/>
    </xf>
    <xf numFmtId="0" fontId="2" fillId="19" borderId="3" xfId="0" applyNumberFormat="1" applyFont="1" applyFill="1" applyBorder="1" applyAlignment="1">
      <alignment vertical="top" wrapText="1"/>
    </xf>
    <xf numFmtId="0" fontId="2" fillId="19" borderId="1" xfId="0" applyNumberFormat="1" applyFont="1" applyFill="1" applyBorder="1" applyAlignment="1">
      <alignment vertical="top" wrapText="1"/>
    </xf>
    <xf numFmtId="0" fontId="2" fillId="19" borderId="10" xfId="0" applyNumberFormat="1" applyFont="1" applyFill="1" applyBorder="1" applyAlignment="1">
      <alignment vertical="top" wrapText="1"/>
    </xf>
    <xf numFmtId="0" fontId="2" fillId="19" borderId="9" xfId="0" applyNumberFormat="1" applyFont="1" applyFill="1" applyBorder="1" applyAlignment="1">
      <alignment vertical="top" wrapText="1"/>
    </xf>
    <xf numFmtId="0" fontId="2" fillId="19" borderId="11" xfId="0" applyNumberFormat="1" applyFont="1" applyFill="1" applyBorder="1" applyAlignment="1">
      <alignment vertical="top" wrapText="1"/>
    </xf>
    <xf numFmtId="0" fontId="2" fillId="19" borderId="7" xfId="0" applyNumberFormat="1" applyFont="1" applyFill="1" applyBorder="1" applyAlignment="1">
      <alignment vertical="top" wrapText="1"/>
    </xf>
    <xf numFmtId="0" fontId="10" fillId="16" borderId="1" xfId="0" applyNumberFormat="1" applyFont="1" applyFill="1" applyBorder="1" applyAlignment="1">
      <alignment vertical="top"/>
    </xf>
    <xf numFmtId="0" fontId="10" fillId="16" borderId="15" xfId="0" applyNumberFormat="1" applyFont="1" applyFill="1" applyBorder="1" applyAlignment="1">
      <alignment vertical="top"/>
    </xf>
    <xf numFmtId="0" fontId="2" fillId="19" borderId="6" xfId="0" applyNumberFormat="1" applyFont="1" applyFill="1" applyBorder="1" applyAlignment="1">
      <alignment vertical="top"/>
    </xf>
    <xf numFmtId="0" fontId="10" fillId="19" borderId="4" xfId="0" applyNumberFormat="1" applyFont="1" applyFill="1" applyBorder="1" applyAlignment="1">
      <alignment vertical="top"/>
    </xf>
    <xf numFmtId="0" fontId="2" fillId="19" borderId="11" xfId="0" applyNumberFormat="1" applyFont="1" applyFill="1" applyBorder="1" applyAlignment="1">
      <alignment vertical="top"/>
    </xf>
    <xf numFmtId="0" fontId="10" fillId="19" borderId="9" xfId="0" applyNumberFormat="1" applyFont="1" applyFill="1" applyBorder="1" applyAlignment="1">
      <alignment vertical="top"/>
    </xf>
    <xf numFmtId="0" fontId="10" fillId="19" borderId="0" xfId="0" applyNumberFormat="1" applyFont="1" applyFill="1" applyBorder="1" applyAlignment="1">
      <alignment vertical="top"/>
    </xf>
    <xf numFmtId="0" fontId="10" fillId="19" borderId="7" xfId="0" applyNumberFormat="1" applyFont="1" applyFill="1" applyBorder="1" applyAlignment="1">
      <alignment vertical="top"/>
    </xf>
    <xf numFmtId="0" fontId="2" fillId="19" borderId="8" xfId="0" applyNumberFormat="1" applyFont="1" applyFill="1" applyBorder="1" applyAlignment="1">
      <alignment vertical="top"/>
    </xf>
    <xf numFmtId="0" fontId="10" fillId="16" borderId="17" xfId="0" applyNumberFormat="1" applyFont="1" applyFill="1" applyBorder="1" applyAlignment="1">
      <alignment vertical="top"/>
    </xf>
    <xf numFmtId="0" fontId="10" fillId="16" borderId="6" xfId="0" applyNumberFormat="1" applyFont="1" applyFill="1" applyBorder="1" applyAlignment="1">
      <alignment vertical="top"/>
    </xf>
    <xf numFmtId="0" fontId="10" fillId="16" borderId="4" xfId="0" applyNumberFormat="1" applyFont="1" applyFill="1" applyBorder="1" applyAlignment="1">
      <alignment vertical="top"/>
    </xf>
    <xf numFmtId="0" fontId="2" fillId="19" borderId="3" xfId="0" applyNumberFormat="1" applyFont="1" applyFill="1" applyBorder="1" applyAlignment="1">
      <alignment vertical="top"/>
    </xf>
    <xf numFmtId="0" fontId="2" fillId="19" borderId="2" xfId="0" applyNumberFormat="1" applyFont="1" applyFill="1" applyBorder="1" applyAlignment="1">
      <alignment vertical="top"/>
    </xf>
    <xf numFmtId="0" fontId="2" fillId="19" borderId="1" xfId="0" applyNumberFormat="1" applyFont="1" applyFill="1" applyBorder="1" applyAlignment="1">
      <alignment vertical="top"/>
    </xf>
    <xf numFmtId="37" fontId="2" fillId="12" borderId="3" xfId="1" applyNumberFormat="1" applyFont="1" applyFill="1" applyBorder="1" applyAlignment="1">
      <alignment vertical="top"/>
    </xf>
    <xf numFmtId="0" fontId="9" fillId="12" borderId="1" xfId="0" applyNumberFormat="1" applyFont="1" applyFill="1" applyBorder="1" applyAlignment="1">
      <alignment horizontal="left" vertical="top"/>
    </xf>
    <xf numFmtId="0" fontId="9" fillId="12" borderId="1" xfId="0" applyNumberFormat="1" applyFont="1" applyFill="1" applyBorder="1" applyAlignment="1">
      <alignment horizontal="left" vertical="top" wrapText="1"/>
    </xf>
    <xf numFmtId="0" fontId="2" fillId="12" borderId="3" xfId="0" applyNumberFormat="1" applyFont="1" applyFill="1" applyBorder="1" applyAlignment="1">
      <alignment horizontal="left" vertical="top" wrapText="1"/>
    </xf>
    <xf numFmtId="37" fontId="2" fillId="12" borderId="23" xfId="1" applyNumberFormat="1" applyFont="1" applyFill="1" applyBorder="1" applyAlignment="1">
      <alignment vertical="top"/>
    </xf>
    <xf numFmtId="0" fontId="10" fillId="12" borderId="22" xfId="0" applyNumberFormat="1" applyFont="1" applyFill="1" applyBorder="1" applyAlignment="1">
      <alignment horizontal="left" vertical="top"/>
    </xf>
    <xf numFmtId="0" fontId="10" fillId="12" borderId="22" xfId="0" applyNumberFormat="1" applyFont="1" applyFill="1" applyBorder="1" applyAlignment="1">
      <alignment horizontal="left" vertical="top" wrapText="1"/>
    </xf>
    <xf numFmtId="0" fontId="2" fillId="12" borderId="23" xfId="0" applyNumberFormat="1" applyFont="1" applyFill="1" applyBorder="1" applyAlignment="1">
      <alignment horizontal="left" vertical="top" wrapText="1"/>
    </xf>
    <xf numFmtId="0" fontId="2" fillId="12" borderId="3" xfId="0" applyNumberFormat="1" applyFont="1" applyFill="1" applyBorder="1" applyAlignment="1">
      <alignment vertical="top" wrapText="1"/>
    </xf>
    <xf numFmtId="0" fontId="2" fillId="12" borderId="1" xfId="0" applyNumberFormat="1" applyFont="1" applyFill="1" applyBorder="1" applyAlignment="1">
      <alignment vertical="top" wrapText="1"/>
    </xf>
    <xf numFmtId="0" fontId="2" fillId="12" borderId="9" xfId="0" applyNumberFormat="1" applyFont="1" applyFill="1" applyBorder="1" applyAlignment="1">
      <alignment vertical="top" wrapText="1"/>
    </xf>
    <xf numFmtId="0" fontId="2" fillId="12" borderId="11" xfId="0" applyNumberFormat="1" applyFont="1" applyFill="1" applyBorder="1" applyAlignment="1">
      <alignment vertical="top" wrapText="1"/>
    </xf>
    <xf numFmtId="0" fontId="2" fillId="12" borderId="7" xfId="0" applyNumberFormat="1" applyFont="1" applyFill="1" applyBorder="1" applyAlignment="1">
      <alignment vertical="top" wrapText="1"/>
    </xf>
    <xf numFmtId="0" fontId="2" fillId="12" borderId="8" xfId="0" applyNumberFormat="1" applyFont="1" applyFill="1" applyBorder="1" applyAlignment="1">
      <alignment vertical="top"/>
    </xf>
    <xf numFmtId="0" fontId="10" fillId="12" borderId="7" xfId="0" applyNumberFormat="1" applyFont="1" applyFill="1" applyBorder="1" applyAlignment="1">
      <alignment vertical="top"/>
    </xf>
    <xf numFmtId="0" fontId="2" fillId="12" borderId="11" xfId="0" applyNumberFormat="1" applyFont="1" applyFill="1" applyBorder="1" applyAlignment="1">
      <alignment vertical="top"/>
    </xf>
    <xf numFmtId="0" fontId="10" fillId="12" borderId="9" xfId="0" applyNumberFormat="1" applyFont="1" applyFill="1" applyBorder="1" applyAlignment="1">
      <alignment vertical="top"/>
    </xf>
    <xf numFmtId="0" fontId="2" fillId="12" borderId="3" xfId="0" applyNumberFormat="1" applyFont="1" applyFill="1" applyBorder="1" applyAlignment="1">
      <alignment vertical="top"/>
    </xf>
    <xf numFmtId="0" fontId="2" fillId="12" borderId="2" xfId="0" applyNumberFormat="1" applyFont="1" applyFill="1" applyBorder="1" applyAlignment="1">
      <alignment vertical="top"/>
    </xf>
    <xf numFmtId="0" fontId="2" fillId="12" borderId="1" xfId="0" applyNumberFormat="1" applyFont="1" applyFill="1" applyBorder="1" applyAlignment="1">
      <alignment vertical="top"/>
    </xf>
    <xf numFmtId="37" fontId="6" fillId="7" borderId="1" xfId="1" applyNumberFormat="1" applyFont="1" applyFill="1" applyBorder="1" applyAlignment="1">
      <alignment vertical="top"/>
    </xf>
    <xf numFmtId="37" fontId="6" fillId="7" borderId="15" xfId="1" applyNumberFormat="1" applyFont="1" applyFill="1" applyBorder="1" applyAlignment="1">
      <alignment vertical="top"/>
    </xf>
    <xf numFmtId="0" fontId="6" fillId="0" borderId="3" xfId="0" applyNumberFormat="1" applyFont="1" applyFill="1" applyBorder="1" applyAlignment="1">
      <alignment horizontal="left" vertical="top" wrapText="1"/>
    </xf>
    <xf numFmtId="0" fontId="6" fillId="0" borderId="15" xfId="0" applyNumberFormat="1" applyFont="1" applyFill="1" applyBorder="1" applyAlignment="1">
      <alignment horizontal="left" vertical="top" wrapText="1"/>
    </xf>
    <xf numFmtId="0" fontId="6" fillId="0" borderId="1" xfId="0" applyNumberFormat="1" applyFont="1" applyFill="1" applyBorder="1" applyAlignment="1">
      <alignment horizontal="left" vertical="top" wrapText="1"/>
    </xf>
    <xf numFmtId="178" fontId="6" fillId="7" borderId="15" xfId="1" applyNumberFormat="1" applyFont="1" applyFill="1" applyBorder="1" applyAlignment="1">
      <alignment horizontal="left" vertical="top"/>
    </xf>
    <xf numFmtId="0" fontId="9" fillId="7" borderId="15" xfId="0" applyNumberFormat="1" applyFont="1" applyFill="1" applyBorder="1" applyAlignment="1">
      <alignment horizontal="left" vertical="top" wrapText="1"/>
    </xf>
    <xf numFmtId="0" fontId="9" fillId="6" borderId="3" xfId="0" applyNumberFormat="1" applyFont="1" applyFill="1" applyBorder="1" applyAlignment="1">
      <alignment horizontal="left" vertical="top" wrapText="1"/>
    </xf>
    <xf numFmtId="39" fontId="6" fillId="7" borderId="1" xfId="1" applyNumberFormat="1" applyFont="1" applyFill="1" applyBorder="1" applyAlignment="1">
      <alignment vertical="top"/>
    </xf>
    <xf numFmtId="0" fontId="9" fillId="6" borderId="15" xfId="0" applyNumberFormat="1" applyFont="1" applyFill="1" applyBorder="1" applyAlignment="1">
      <alignment horizontal="left" vertical="top" wrapText="1"/>
    </xf>
    <xf numFmtId="0" fontId="12" fillId="0" borderId="19" xfId="0" applyNumberFormat="1" applyFont="1" applyFill="1" applyBorder="1" applyAlignment="1">
      <alignment horizontal="left" vertical="top" wrapText="1"/>
    </xf>
    <xf numFmtId="37" fontId="2" fillId="4" borderId="3" xfId="1" applyNumberFormat="1" applyFont="1" applyFill="1" applyBorder="1" applyAlignment="1">
      <alignment vertical="top"/>
    </xf>
    <xf numFmtId="0" fontId="9" fillId="4" borderId="1" xfId="0" applyNumberFormat="1" applyFont="1" applyFill="1" applyBorder="1" applyAlignment="1">
      <alignment horizontal="left" vertical="top"/>
    </xf>
    <xf numFmtId="0" fontId="9" fillId="4" borderId="1" xfId="0" applyNumberFormat="1" applyFont="1" applyFill="1" applyBorder="1" applyAlignment="1">
      <alignment horizontal="left" vertical="top" wrapText="1"/>
    </xf>
    <xf numFmtId="0" fontId="2" fillId="4" borderId="3" xfId="0" applyNumberFormat="1" applyFont="1" applyFill="1" applyBorder="1" applyAlignment="1">
      <alignment horizontal="left" vertical="top" wrapText="1"/>
    </xf>
    <xf numFmtId="37" fontId="2" fillId="4" borderId="23" xfId="1" applyNumberFormat="1" applyFont="1" applyFill="1" applyBorder="1" applyAlignment="1">
      <alignment vertical="top"/>
    </xf>
    <xf numFmtId="0" fontId="10" fillId="4" borderId="22" xfId="0" applyNumberFormat="1" applyFont="1" applyFill="1" applyBorder="1" applyAlignment="1">
      <alignment horizontal="left" vertical="top"/>
    </xf>
    <xf numFmtId="0" fontId="10" fillId="4" borderId="22" xfId="0" applyNumberFormat="1" applyFont="1" applyFill="1" applyBorder="1" applyAlignment="1">
      <alignment horizontal="left" vertical="top" wrapText="1"/>
    </xf>
    <xf numFmtId="0" fontId="2" fillId="4" borderId="23" xfId="0" applyNumberFormat="1" applyFont="1" applyFill="1" applyBorder="1" applyAlignment="1">
      <alignment horizontal="left" vertical="top" wrapText="1"/>
    </xf>
    <xf numFmtId="0" fontId="2" fillId="4" borderId="3" xfId="0" applyNumberFormat="1" applyFont="1" applyFill="1" applyBorder="1" applyAlignment="1">
      <alignment vertical="top" wrapText="1"/>
    </xf>
    <xf numFmtId="0" fontId="2" fillId="4" borderId="1" xfId="0" applyNumberFormat="1" applyFont="1" applyFill="1" applyBorder="1" applyAlignment="1">
      <alignment vertical="top" wrapText="1"/>
    </xf>
    <xf numFmtId="0" fontId="2" fillId="4" borderId="9" xfId="0" applyNumberFormat="1" applyFont="1" applyFill="1" applyBorder="1" applyAlignment="1">
      <alignment vertical="top" wrapText="1"/>
    </xf>
    <xf numFmtId="0" fontId="2" fillId="4" borderId="11" xfId="0" applyNumberFormat="1" applyFont="1" applyFill="1" applyBorder="1" applyAlignment="1">
      <alignment vertical="top" wrapText="1"/>
    </xf>
    <xf numFmtId="0" fontId="2" fillId="4" borderId="7" xfId="0" applyNumberFormat="1" applyFont="1" applyFill="1" applyBorder="1" applyAlignment="1">
      <alignment vertical="top" wrapText="1"/>
    </xf>
    <xf numFmtId="0" fontId="2" fillId="4" borderId="8" xfId="0" applyNumberFormat="1" applyFont="1" applyFill="1" applyBorder="1" applyAlignment="1">
      <alignment vertical="top"/>
    </xf>
    <xf numFmtId="0" fontId="10" fillId="4" borderId="7" xfId="0" applyNumberFormat="1" applyFont="1" applyFill="1" applyBorder="1" applyAlignment="1">
      <alignment vertical="top"/>
    </xf>
    <xf numFmtId="0" fontId="2" fillId="4" borderId="11" xfId="0" applyNumberFormat="1" applyFont="1" applyFill="1" applyBorder="1" applyAlignment="1">
      <alignment vertical="top"/>
    </xf>
    <xf numFmtId="0" fontId="10" fillId="4" borderId="9" xfId="0" applyNumberFormat="1" applyFont="1" applyFill="1" applyBorder="1" applyAlignment="1">
      <alignment vertical="top"/>
    </xf>
    <xf numFmtId="0" fontId="2" fillId="4" borderId="3" xfId="0" applyNumberFormat="1" applyFont="1" applyFill="1" applyBorder="1" applyAlignment="1">
      <alignment vertical="top"/>
    </xf>
    <xf numFmtId="0" fontId="2" fillId="4" borderId="2" xfId="0" applyNumberFormat="1" applyFont="1" applyFill="1" applyBorder="1" applyAlignment="1">
      <alignment vertical="top"/>
    </xf>
    <xf numFmtId="0" fontId="2" fillId="4" borderId="15" xfId="0" applyNumberFormat="1" applyFont="1" applyFill="1" applyBorder="1" applyAlignment="1">
      <alignment vertical="top"/>
    </xf>
    <xf numFmtId="0" fontId="9" fillId="0" borderId="0" xfId="0" applyNumberFormat="1" applyFont="1" applyFill="1" applyAlignment="1">
      <alignment horizontal="left" vertical="top"/>
    </xf>
    <xf numFmtId="0" fontId="8" fillId="0" borderId="0" xfId="0" applyNumberFormat="1" applyFont="1" applyFill="1" applyAlignment="1">
      <alignment horizontal="left" vertical="top"/>
    </xf>
    <xf numFmtId="0" fontId="8" fillId="0" borderId="15" xfId="0" applyNumberFormat="1" applyFont="1" applyFill="1" applyBorder="1" applyAlignment="1">
      <alignment horizontal="left" vertical="top"/>
    </xf>
    <xf numFmtId="0" fontId="2" fillId="7" borderId="3" xfId="0" applyNumberFormat="1" applyFont="1" applyFill="1" applyBorder="1" applyAlignment="1">
      <alignment horizontal="centerContinuous" vertical="top"/>
    </xf>
    <xf numFmtId="0" fontId="2" fillId="7" borderId="2" xfId="0" applyNumberFormat="1" applyFont="1" applyFill="1" applyBorder="1" applyAlignment="1">
      <alignment horizontal="centerContinuous" vertical="top"/>
    </xf>
    <xf numFmtId="0" fontId="2" fillId="7" borderId="1" xfId="0" applyNumberFormat="1" applyFont="1" applyFill="1" applyBorder="1" applyAlignment="1">
      <alignment horizontal="centerContinuous" vertical="top"/>
    </xf>
    <xf numFmtId="0" fontId="8" fillId="4" borderId="3" xfId="0" applyNumberFormat="1" applyFont="1" applyFill="1" applyBorder="1" applyAlignment="1">
      <alignment horizontal="left" vertical="top"/>
    </xf>
    <xf numFmtId="0" fontId="2" fillId="4" borderId="3" xfId="0" applyNumberFormat="1" applyFont="1" applyFill="1" applyBorder="1" applyAlignment="1">
      <alignment horizontal="left" vertical="top"/>
    </xf>
    <xf numFmtId="0" fontId="2" fillId="4" borderId="1" xfId="0" applyNumberFormat="1" applyFont="1" applyFill="1" applyBorder="1" applyAlignment="1">
      <alignment horizontal="left" vertical="top"/>
    </xf>
    <xf numFmtId="10" fontId="9" fillId="7" borderId="15" xfId="2" applyNumberFormat="1" applyFont="1" applyFill="1" applyBorder="1" applyAlignment="1">
      <alignment horizontal="right" vertical="top"/>
    </xf>
    <xf numFmtId="0" fontId="10" fillId="0" borderId="15" xfId="0" applyNumberFormat="1" applyFont="1" applyFill="1" applyBorder="1" applyAlignment="1">
      <alignment horizontal="left" vertical="top"/>
    </xf>
    <xf numFmtId="0" fontId="10" fillId="0" borderId="18" xfId="0" applyNumberFormat="1" applyFont="1" applyFill="1" applyBorder="1" applyAlignment="1">
      <alignment horizontal="left" vertical="top"/>
    </xf>
    <xf numFmtId="0" fontId="2" fillId="4" borderId="15" xfId="0" applyNumberFormat="1" applyFont="1" applyFill="1" applyBorder="1" applyAlignment="1">
      <alignment horizontal="right" vertical="top"/>
    </xf>
    <xf numFmtId="0" fontId="8" fillId="4" borderId="15" xfId="0" applyNumberFormat="1" applyFont="1" applyFill="1" applyBorder="1" applyAlignment="1">
      <alignment horizontal="left" vertical="top"/>
    </xf>
    <xf numFmtId="0" fontId="2" fillId="4" borderId="15" xfId="0" applyNumberFormat="1" applyFont="1" applyFill="1" applyBorder="1" applyAlignment="1">
      <alignment horizontal="left" vertical="top"/>
    </xf>
    <xf numFmtId="0" fontId="2" fillId="4" borderId="15" xfId="0" applyNumberFormat="1" applyFont="1" applyFill="1" applyBorder="1" applyAlignment="1">
      <alignment horizontal="centerContinuous" vertical="top"/>
    </xf>
    <xf numFmtId="0" fontId="8" fillId="3" borderId="3" xfId="0" applyNumberFormat="1" applyFont="1" applyFill="1" applyBorder="1" applyAlignment="1">
      <alignment horizontal="left" vertical="top"/>
    </xf>
    <xf numFmtId="0" fontId="2" fillId="3" borderId="3" xfId="0" applyNumberFormat="1" applyFont="1" applyFill="1" applyBorder="1" applyAlignment="1">
      <alignment horizontal="left" vertical="top"/>
    </xf>
    <xf numFmtId="0" fontId="2" fillId="3" borderId="1" xfId="0" applyNumberFormat="1" applyFont="1" applyFill="1" applyBorder="1" applyAlignment="1">
      <alignment horizontal="left" vertical="top"/>
    </xf>
    <xf numFmtId="0" fontId="13" fillId="7" borderId="1" xfId="3" applyNumberFormat="1" applyFill="1" applyBorder="1" applyAlignment="1">
      <alignment horizontal="centerContinuous" vertical="top"/>
    </xf>
    <xf numFmtId="0" fontId="2" fillId="0" borderId="3" xfId="0" applyNumberFormat="1" applyFont="1" applyFill="1" applyBorder="1" applyAlignment="1">
      <alignment horizontal="centerContinuous" vertical="top"/>
    </xf>
    <xf numFmtId="0" fontId="2" fillId="0" borderId="2" xfId="0" applyNumberFormat="1" applyFont="1" applyFill="1" applyBorder="1" applyAlignment="1">
      <alignment horizontal="centerContinuous" vertical="top"/>
    </xf>
    <xf numFmtId="0" fontId="2" fillId="0" borderId="1" xfId="0" applyNumberFormat="1" applyFont="1" applyFill="1" applyBorder="1" applyAlignment="1">
      <alignment horizontal="centerContinuous" vertical="top"/>
    </xf>
    <xf numFmtId="10" fontId="9" fillId="0" borderId="15" xfId="2" applyNumberFormat="1" applyFont="1" applyFill="1" applyBorder="1" applyAlignment="1">
      <alignment horizontal="right" vertical="top"/>
    </xf>
    <xf numFmtId="0" fontId="9" fillId="0" borderId="16" xfId="0" applyNumberFormat="1" applyFont="1" applyFill="1" applyBorder="1" applyAlignment="1">
      <alignment horizontal="left" vertical="top"/>
    </xf>
    <xf numFmtId="0" fontId="9" fillId="0" borderId="18" xfId="0" applyNumberFormat="1" applyFont="1" applyFill="1" applyBorder="1" applyAlignment="1">
      <alignment horizontal="left" vertical="top"/>
    </xf>
    <xf numFmtId="0" fontId="10" fillId="0" borderId="17" xfId="0" applyNumberFormat="1" applyFont="1" applyFill="1" applyBorder="1" applyAlignment="1">
      <alignment horizontal="left" vertical="top"/>
    </xf>
    <xf numFmtId="0" fontId="9" fillId="0" borderId="3" xfId="0" applyNumberFormat="1" applyFont="1" applyFill="1" applyBorder="1" applyAlignment="1">
      <alignment horizontal="left" vertical="top"/>
    </xf>
    <xf numFmtId="0" fontId="9" fillId="0" borderId="2" xfId="0" applyNumberFormat="1" applyFont="1" applyFill="1" applyBorder="1" applyAlignment="1">
      <alignment horizontal="left" vertical="top"/>
    </xf>
    <xf numFmtId="0" fontId="9" fillId="0" borderId="1" xfId="0" applyNumberFormat="1" applyFont="1" applyFill="1" applyBorder="1" applyAlignment="1">
      <alignment horizontal="left" vertical="top"/>
    </xf>
    <xf numFmtId="178" fontId="12" fillId="8" borderId="15" xfId="1" applyNumberFormat="1" applyFont="1" applyFill="1" applyBorder="1" applyAlignment="1">
      <alignment horizontal="left" vertical="top"/>
    </xf>
    <xf numFmtId="0" fontId="8" fillId="4" borderId="2" xfId="0" applyNumberFormat="1" applyFont="1" applyFill="1" applyBorder="1" applyAlignment="1">
      <alignment vertical="top"/>
    </xf>
    <xf numFmtId="0" fontId="10" fillId="0" borderId="0" xfId="0" applyNumberFormat="1" applyFont="1" applyFill="1" applyAlignment="1">
      <alignment horizontal="left" vertical="top"/>
    </xf>
    <xf numFmtId="0" fontId="10" fillId="16" borderId="3" xfId="0" applyNumberFormat="1" applyFont="1" applyFill="1" applyBorder="1" applyAlignment="1">
      <alignment horizontal="left" vertical="top"/>
    </xf>
    <xf numFmtId="0" fontId="10" fillId="16" borderId="2" xfId="0" applyNumberFormat="1" applyFont="1" applyFill="1" applyBorder="1" applyAlignment="1">
      <alignment horizontal="left" vertical="top"/>
    </xf>
    <xf numFmtId="0" fontId="10" fillId="6" borderId="2" xfId="0" applyNumberFormat="1" applyFont="1" applyFill="1" applyBorder="1" applyAlignment="1">
      <alignment horizontal="left" vertical="top"/>
    </xf>
    <xf numFmtId="0" fontId="8" fillId="4" borderId="2" xfId="0" applyNumberFormat="1" applyFont="1" applyFill="1" applyBorder="1" applyAlignment="1">
      <alignment horizontal="left" vertical="top"/>
    </xf>
    <xf numFmtId="0" fontId="2" fillId="4" borderId="2" xfId="0" applyNumberFormat="1" applyFont="1" applyFill="1" applyBorder="1" applyAlignment="1">
      <alignment horizontal="left" vertical="top"/>
    </xf>
  </cellXfs>
  <cellStyles count="4">
    <cellStyle name="百分比" xfId="2" builtinId="5"/>
    <cellStyle name="常规" xfId="0" builtinId="0"/>
    <cellStyle name="超链接" xfId="3" builtinId="8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N_HKFRS%2016_Summa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ion"/>
      <sheetName val="START"/>
      <sheetName val="VNV01"/>
      <sheetName val="VNV02"/>
      <sheetName val="VNV04"/>
      <sheetName val="VNV20"/>
      <sheetName val="VNV26"/>
      <sheetName val="VNV28"/>
      <sheetName val="VNV29"/>
      <sheetName val="VNV32"/>
      <sheetName val="VNV37"/>
      <sheetName val="VNV39"/>
      <sheetName val="VNV42"/>
      <sheetName val="VNV89"/>
      <sheetName val="T25"/>
      <sheetName val="T26"/>
      <sheetName val="T27"/>
      <sheetName val="T28"/>
      <sheetName val="T29"/>
      <sheetName val="T30"/>
      <sheetName val="T31"/>
      <sheetName val="T32"/>
      <sheetName val="T33"/>
      <sheetName val="T34"/>
      <sheetName val="T35"/>
      <sheetName val="T36"/>
      <sheetName val="T37"/>
      <sheetName val="T38"/>
      <sheetName val="T39"/>
      <sheetName val="T40"/>
      <sheetName val="T41"/>
      <sheetName val="T42"/>
      <sheetName val="T43"/>
      <sheetName val="T44"/>
      <sheetName val="T45"/>
      <sheetName val="T46"/>
      <sheetName val="T47"/>
      <sheetName val="T48"/>
      <sheetName val="T49"/>
      <sheetName val="T50"/>
      <sheetName val="END"/>
      <sheetName val="Short-term lease &gt;&gt;&gt;&gt;&gt;&gt;&gt;&gt;&gt;&gt;&gt;&gt;&gt;&gt;"/>
      <sheetName val="Expired in 2018 &gt;&gt;&gt;&gt;&gt;&gt;&gt;&gt;&gt;&gt;&gt;&gt;&gt;&gt;&gt;"/>
      <sheetName val="Exemption &gt;&gt;&gt;&gt;&gt;&gt;&gt;&gt;&gt;&gt;&gt;&gt;&gt;&gt;&gt;&gt;&gt;&gt;&gt;&gt;&gt;"/>
      <sheetName val="VNV03"/>
      <sheetName val="VNV25"/>
      <sheetName val="VNV08"/>
      <sheetName val="VNV31"/>
      <sheetName val="VNV33"/>
      <sheetName val="VNV34"/>
      <sheetName val="VNV38"/>
      <sheetName val="VNV18"/>
      <sheetName val="VNV22"/>
      <sheetName val="VNV44"/>
      <sheetName val="Expired &gt;&gt;&gt;&gt;&gt;&gt;&gt;&gt;&gt;&gt;&gt;&gt;&gt;&gt;&gt;&gt;&gt;&gt;&gt;&gt;&gt;&gt;&gt;"/>
      <sheetName val="VNV19 (Expired 20180929)"/>
      <sheetName val="VNV99 (Expired 20181231)"/>
      <sheetName val="For reference only &gt;&gt;&gt;&gt;&gt;&gt;&gt;&gt;&gt;&gt;&gt;&gt;"/>
      <sheetName val="Input data"/>
    </sheetNames>
    <sheetDataSet>
      <sheetData sheetId="0"/>
      <sheetData sheetId="1">
        <row r="4">
          <cell r="G4" t="str">
            <v>(pls select)</v>
          </cell>
        </row>
        <row r="5">
          <cell r="G5" t="str">
            <v>START</v>
          </cell>
        </row>
        <row r="6">
          <cell r="G6" t="str">
            <v>For reference only</v>
          </cell>
        </row>
        <row r="8">
          <cell r="H8" t="str">
            <v>(pls select)</v>
          </cell>
        </row>
        <row r="11">
          <cell r="G11" t="str">
            <v>NA</v>
          </cell>
        </row>
        <row r="13">
          <cell r="G13" t="str">
            <v>NA</v>
          </cell>
        </row>
        <row r="20">
          <cell r="G20" t="str">
            <v>NA</v>
          </cell>
        </row>
        <row r="23">
          <cell r="G23" t="str">
            <v>NA</v>
          </cell>
        </row>
        <row r="24">
          <cell r="G24" t="str">
            <v>NA</v>
          </cell>
        </row>
        <row r="27">
          <cell r="G27" t="str">
            <v>NA</v>
          </cell>
        </row>
        <row r="29">
          <cell r="G29" t="str">
            <v>VND</v>
          </cell>
        </row>
        <row r="30">
          <cell r="G30" t="str">
            <v>payable at the beginning</v>
          </cell>
        </row>
        <row r="32">
          <cell r="G32" t="str">
            <v>(pls select)</v>
          </cell>
        </row>
        <row r="36">
          <cell r="G36" t="str">
            <v>(pls select)</v>
          </cell>
        </row>
        <row r="40">
          <cell r="G40" t="str">
            <v>(pls select)</v>
          </cell>
        </row>
        <row r="45">
          <cell r="G45" t="str">
            <v>NA</v>
          </cell>
        </row>
        <row r="49">
          <cell r="G49" t="str">
            <v>NA</v>
          </cell>
        </row>
        <row r="53">
          <cell r="G53" t="str">
            <v>NA</v>
          </cell>
        </row>
        <row r="57">
          <cell r="G57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  <cell r="H72">
            <v>0</v>
          </cell>
        </row>
        <row r="75">
          <cell r="H75">
            <v>0</v>
          </cell>
        </row>
        <row r="124"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O124" t="str">
            <v/>
          </cell>
          <cell r="Q124" t="str">
            <v/>
          </cell>
          <cell r="R124" t="str">
            <v/>
          </cell>
        </row>
        <row r="125">
          <cell r="K125" t="str">
            <v/>
          </cell>
          <cell r="L125" t="str">
            <v/>
          </cell>
          <cell r="M125" t="str">
            <v/>
          </cell>
          <cell r="O125" t="str">
            <v/>
          </cell>
          <cell r="R125" t="str">
            <v/>
          </cell>
        </row>
        <row r="126">
          <cell r="K126" t="str">
            <v/>
          </cell>
          <cell r="L126" t="str">
            <v/>
          </cell>
          <cell r="M126" t="str">
            <v/>
          </cell>
          <cell r="O126" t="str">
            <v/>
          </cell>
          <cell r="R126" t="str">
            <v/>
          </cell>
        </row>
        <row r="127">
          <cell r="K127" t="str">
            <v/>
          </cell>
          <cell r="L127" t="str">
            <v/>
          </cell>
          <cell r="M127" t="str">
            <v/>
          </cell>
          <cell r="O127" t="str">
            <v/>
          </cell>
          <cell r="R127" t="str">
            <v/>
          </cell>
        </row>
        <row r="128">
          <cell r="K128" t="str">
            <v/>
          </cell>
          <cell r="L128" t="str">
            <v/>
          </cell>
          <cell r="M128" t="str">
            <v/>
          </cell>
          <cell r="O128" t="str">
            <v/>
          </cell>
          <cell r="R128" t="str">
            <v/>
          </cell>
        </row>
        <row r="129">
          <cell r="K129" t="str">
            <v/>
          </cell>
          <cell r="L129" t="str">
            <v/>
          </cell>
          <cell r="M129" t="str">
            <v/>
          </cell>
          <cell r="O129" t="str">
            <v/>
          </cell>
          <cell r="R129" t="str">
            <v/>
          </cell>
        </row>
        <row r="130">
          <cell r="K130" t="str">
            <v/>
          </cell>
          <cell r="L130" t="str">
            <v/>
          </cell>
          <cell r="M130" t="str">
            <v/>
          </cell>
          <cell r="O130" t="str">
            <v/>
          </cell>
          <cell r="R130" t="str">
            <v/>
          </cell>
        </row>
        <row r="131">
          <cell r="K131" t="str">
            <v/>
          </cell>
          <cell r="L131" t="str">
            <v/>
          </cell>
          <cell r="M131" t="str">
            <v/>
          </cell>
          <cell r="O131" t="str">
            <v/>
          </cell>
          <cell r="R131" t="str">
            <v/>
          </cell>
        </row>
        <row r="132">
          <cell r="K132" t="str">
            <v/>
          </cell>
          <cell r="L132" t="str">
            <v/>
          </cell>
          <cell r="M132" t="str">
            <v/>
          </cell>
          <cell r="O132" t="str">
            <v/>
          </cell>
          <cell r="R132" t="str">
            <v/>
          </cell>
        </row>
        <row r="133">
          <cell r="K133" t="str">
            <v/>
          </cell>
          <cell r="L133" t="str">
            <v/>
          </cell>
          <cell r="M133" t="str">
            <v/>
          </cell>
          <cell r="O133" t="str">
            <v/>
          </cell>
          <cell r="R133" t="str">
            <v/>
          </cell>
        </row>
        <row r="134">
          <cell r="K134" t="str">
            <v/>
          </cell>
          <cell r="L134" t="str">
            <v/>
          </cell>
          <cell r="M134" t="str">
            <v/>
          </cell>
          <cell r="O134" t="str">
            <v/>
          </cell>
          <cell r="R134" t="str">
            <v/>
          </cell>
        </row>
        <row r="135">
          <cell r="K135" t="str">
            <v/>
          </cell>
          <cell r="L135" t="str">
            <v/>
          </cell>
          <cell r="M135" t="str">
            <v/>
          </cell>
          <cell r="O135" t="str">
            <v/>
          </cell>
          <cell r="R135" t="str">
            <v/>
          </cell>
        </row>
        <row r="136">
          <cell r="K136" t="str">
            <v/>
          </cell>
          <cell r="L136" t="str">
            <v/>
          </cell>
          <cell r="M136" t="str">
            <v/>
          </cell>
          <cell r="O136" t="str">
            <v/>
          </cell>
          <cell r="R136" t="str">
            <v/>
          </cell>
        </row>
        <row r="137">
          <cell r="K137" t="str">
            <v/>
          </cell>
          <cell r="L137" t="str">
            <v/>
          </cell>
          <cell r="M137" t="str">
            <v/>
          </cell>
          <cell r="O137" t="str">
            <v/>
          </cell>
          <cell r="R137" t="str">
            <v/>
          </cell>
        </row>
        <row r="138">
          <cell r="K138" t="str">
            <v/>
          </cell>
          <cell r="L138" t="str">
            <v/>
          </cell>
          <cell r="M138" t="str">
            <v/>
          </cell>
          <cell r="O138" t="str">
            <v/>
          </cell>
          <cell r="R138" t="str">
            <v/>
          </cell>
        </row>
        <row r="139">
          <cell r="K139" t="str">
            <v/>
          </cell>
          <cell r="L139" t="str">
            <v/>
          </cell>
          <cell r="M139" t="str">
            <v/>
          </cell>
          <cell r="O139" t="str">
            <v/>
          </cell>
          <cell r="R139" t="str">
            <v/>
          </cell>
        </row>
        <row r="140">
          <cell r="K140" t="str">
            <v/>
          </cell>
          <cell r="L140" t="str">
            <v/>
          </cell>
          <cell r="M140" t="str">
            <v/>
          </cell>
          <cell r="O140" t="str">
            <v/>
          </cell>
          <cell r="R140" t="str">
            <v/>
          </cell>
        </row>
        <row r="141">
          <cell r="K141" t="str">
            <v/>
          </cell>
          <cell r="L141" t="str">
            <v/>
          </cell>
          <cell r="M141" t="str">
            <v/>
          </cell>
          <cell r="O141" t="str">
            <v/>
          </cell>
          <cell r="R141" t="str">
            <v/>
          </cell>
        </row>
        <row r="142">
          <cell r="K142" t="str">
            <v/>
          </cell>
          <cell r="L142" t="str">
            <v/>
          </cell>
          <cell r="M142" t="str">
            <v/>
          </cell>
          <cell r="O142" t="str">
            <v/>
          </cell>
          <cell r="R142" t="str">
            <v/>
          </cell>
        </row>
        <row r="143">
          <cell r="K143" t="str">
            <v/>
          </cell>
          <cell r="L143" t="str">
            <v/>
          </cell>
          <cell r="M143" t="str">
            <v/>
          </cell>
          <cell r="O143" t="str">
            <v/>
          </cell>
          <cell r="R143" t="str">
            <v/>
          </cell>
        </row>
        <row r="144">
          <cell r="K144" t="str">
            <v/>
          </cell>
          <cell r="L144" t="str">
            <v/>
          </cell>
          <cell r="M144" t="str">
            <v/>
          </cell>
          <cell r="O144" t="str">
            <v/>
          </cell>
          <cell r="R144" t="str">
            <v/>
          </cell>
        </row>
        <row r="145">
          <cell r="K145" t="str">
            <v/>
          </cell>
          <cell r="L145" t="str">
            <v/>
          </cell>
          <cell r="M145" t="str">
            <v/>
          </cell>
          <cell r="O145" t="str">
            <v/>
          </cell>
          <cell r="R145" t="str">
            <v/>
          </cell>
        </row>
        <row r="146">
          <cell r="K146" t="str">
            <v/>
          </cell>
          <cell r="L146" t="str">
            <v/>
          </cell>
          <cell r="M146" t="str">
            <v/>
          </cell>
          <cell r="O146" t="str">
            <v/>
          </cell>
          <cell r="R146" t="str">
            <v/>
          </cell>
        </row>
        <row r="147">
          <cell r="K147" t="str">
            <v/>
          </cell>
          <cell r="L147" t="str">
            <v/>
          </cell>
          <cell r="M147" t="str">
            <v/>
          </cell>
          <cell r="O147" t="str">
            <v/>
          </cell>
          <cell r="R147" t="str">
            <v/>
          </cell>
        </row>
        <row r="148">
          <cell r="K148" t="str">
            <v/>
          </cell>
          <cell r="L148" t="str">
            <v/>
          </cell>
          <cell r="M148" t="str">
            <v/>
          </cell>
          <cell r="O148" t="str">
            <v/>
          </cell>
          <cell r="R148" t="str">
            <v/>
          </cell>
        </row>
        <row r="149">
          <cell r="K149" t="str">
            <v/>
          </cell>
          <cell r="L149" t="str">
            <v/>
          </cell>
          <cell r="M149" t="str">
            <v/>
          </cell>
          <cell r="O149" t="str">
            <v/>
          </cell>
          <cell r="R149" t="str">
            <v/>
          </cell>
        </row>
        <row r="150">
          <cell r="K150" t="str">
            <v/>
          </cell>
          <cell r="L150" t="str">
            <v/>
          </cell>
          <cell r="M150" t="str">
            <v/>
          </cell>
          <cell r="O150" t="str">
            <v/>
          </cell>
          <cell r="R150" t="str">
            <v/>
          </cell>
        </row>
        <row r="151">
          <cell r="K151" t="str">
            <v/>
          </cell>
          <cell r="L151" t="str">
            <v/>
          </cell>
          <cell r="M151" t="str">
            <v/>
          </cell>
          <cell r="O151" t="str">
            <v/>
          </cell>
          <cell r="R151" t="str">
            <v/>
          </cell>
        </row>
        <row r="152">
          <cell r="K152" t="str">
            <v/>
          </cell>
          <cell r="L152" t="str">
            <v/>
          </cell>
          <cell r="M152" t="str">
            <v/>
          </cell>
          <cell r="O152" t="str">
            <v/>
          </cell>
          <cell r="R152" t="str">
            <v/>
          </cell>
        </row>
        <row r="153">
          <cell r="K153" t="str">
            <v/>
          </cell>
          <cell r="L153" t="str">
            <v/>
          </cell>
          <cell r="M153" t="str">
            <v/>
          </cell>
          <cell r="O153" t="str">
            <v/>
          </cell>
          <cell r="R153" t="str">
            <v/>
          </cell>
        </row>
        <row r="154">
          <cell r="K154" t="str">
            <v/>
          </cell>
          <cell r="L154" t="str">
            <v/>
          </cell>
          <cell r="M154" t="str">
            <v/>
          </cell>
          <cell r="O154" t="str">
            <v/>
          </cell>
          <cell r="R154" t="str">
            <v/>
          </cell>
        </row>
        <row r="155">
          <cell r="K155" t="str">
            <v/>
          </cell>
          <cell r="L155" t="str">
            <v/>
          </cell>
          <cell r="M155" t="str">
            <v/>
          </cell>
          <cell r="O155" t="str">
            <v/>
          </cell>
          <cell r="R155" t="str">
            <v/>
          </cell>
        </row>
        <row r="156">
          <cell r="K156" t="str">
            <v/>
          </cell>
          <cell r="L156" t="str">
            <v/>
          </cell>
          <cell r="M156" t="str">
            <v/>
          </cell>
          <cell r="O156" t="str">
            <v/>
          </cell>
          <cell r="R156" t="str">
            <v/>
          </cell>
        </row>
        <row r="157">
          <cell r="K157" t="str">
            <v/>
          </cell>
          <cell r="L157" t="str">
            <v/>
          </cell>
          <cell r="M157" t="str">
            <v/>
          </cell>
          <cell r="O157" t="str">
            <v/>
          </cell>
          <cell r="R157" t="str">
            <v/>
          </cell>
        </row>
        <row r="158">
          <cell r="K158" t="str">
            <v/>
          </cell>
          <cell r="L158" t="str">
            <v/>
          </cell>
          <cell r="M158" t="str">
            <v/>
          </cell>
          <cell r="O158" t="str">
            <v/>
          </cell>
          <cell r="R158" t="str">
            <v/>
          </cell>
        </row>
        <row r="159">
          <cell r="K159" t="str">
            <v/>
          </cell>
          <cell r="L159" t="str">
            <v/>
          </cell>
          <cell r="M159" t="str">
            <v/>
          </cell>
          <cell r="O159" t="str">
            <v/>
          </cell>
          <cell r="R159" t="str">
            <v/>
          </cell>
        </row>
        <row r="160">
          <cell r="K160" t="str">
            <v/>
          </cell>
          <cell r="L160" t="str">
            <v/>
          </cell>
          <cell r="M160" t="str">
            <v/>
          </cell>
          <cell r="O160" t="str">
            <v/>
          </cell>
          <cell r="R160" t="str">
            <v/>
          </cell>
        </row>
        <row r="161">
          <cell r="K161" t="str">
            <v/>
          </cell>
          <cell r="L161" t="str">
            <v/>
          </cell>
          <cell r="M161" t="str">
            <v/>
          </cell>
          <cell r="O161" t="str">
            <v/>
          </cell>
          <cell r="R161" t="str">
            <v/>
          </cell>
        </row>
        <row r="162">
          <cell r="K162" t="str">
            <v/>
          </cell>
          <cell r="L162" t="str">
            <v/>
          </cell>
          <cell r="M162" t="str">
            <v/>
          </cell>
          <cell r="O162" t="str">
            <v/>
          </cell>
          <cell r="R162" t="str">
            <v/>
          </cell>
        </row>
        <row r="163">
          <cell r="K163" t="str">
            <v/>
          </cell>
          <cell r="L163" t="str">
            <v/>
          </cell>
          <cell r="M163" t="str">
            <v/>
          </cell>
          <cell r="O163" t="str">
            <v/>
          </cell>
          <cell r="R163" t="str">
            <v/>
          </cell>
        </row>
        <row r="164">
          <cell r="K164" t="str">
            <v/>
          </cell>
          <cell r="L164" t="str">
            <v/>
          </cell>
          <cell r="M164" t="str">
            <v/>
          </cell>
          <cell r="O164" t="str">
            <v/>
          </cell>
          <cell r="R164" t="str">
            <v/>
          </cell>
        </row>
        <row r="165">
          <cell r="K165" t="str">
            <v/>
          </cell>
          <cell r="L165" t="str">
            <v/>
          </cell>
          <cell r="M165" t="str">
            <v/>
          </cell>
          <cell r="O165" t="str">
            <v/>
          </cell>
          <cell r="R165" t="str">
            <v/>
          </cell>
        </row>
        <row r="166">
          <cell r="K166" t="str">
            <v/>
          </cell>
          <cell r="L166" t="str">
            <v/>
          </cell>
          <cell r="M166" t="str">
            <v/>
          </cell>
          <cell r="O166" t="str">
            <v/>
          </cell>
          <cell r="R166" t="str">
            <v/>
          </cell>
        </row>
        <row r="167">
          <cell r="K167" t="str">
            <v/>
          </cell>
          <cell r="L167" t="str">
            <v/>
          </cell>
          <cell r="M167" t="str">
            <v/>
          </cell>
          <cell r="O167" t="str">
            <v/>
          </cell>
          <cell r="R167" t="str">
            <v/>
          </cell>
        </row>
        <row r="168">
          <cell r="K168" t="str">
            <v/>
          </cell>
          <cell r="L168" t="str">
            <v/>
          </cell>
          <cell r="M168" t="str">
            <v/>
          </cell>
          <cell r="O168" t="str">
            <v/>
          </cell>
          <cell r="R168" t="str">
            <v/>
          </cell>
        </row>
        <row r="169">
          <cell r="K169" t="str">
            <v/>
          </cell>
          <cell r="L169" t="str">
            <v/>
          </cell>
          <cell r="M169" t="str">
            <v/>
          </cell>
          <cell r="O169" t="str">
            <v/>
          </cell>
          <cell r="R169" t="str">
            <v/>
          </cell>
        </row>
        <row r="170">
          <cell r="K170" t="str">
            <v/>
          </cell>
          <cell r="L170" t="str">
            <v/>
          </cell>
          <cell r="M170" t="str">
            <v/>
          </cell>
          <cell r="O170" t="str">
            <v/>
          </cell>
          <cell r="R170" t="str">
            <v/>
          </cell>
        </row>
        <row r="171">
          <cell r="K171" t="str">
            <v/>
          </cell>
          <cell r="L171" t="str">
            <v/>
          </cell>
          <cell r="M171" t="str">
            <v/>
          </cell>
          <cell r="O171" t="str">
            <v/>
          </cell>
          <cell r="R171" t="str">
            <v/>
          </cell>
        </row>
        <row r="172">
          <cell r="K172" t="str">
            <v/>
          </cell>
          <cell r="L172" t="str">
            <v/>
          </cell>
          <cell r="M172" t="str">
            <v/>
          </cell>
          <cell r="O172" t="str">
            <v/>
          </cell>
          <cell r="R172" t="str">
            <v/>
          </cell>
        </row>
        <row r="173">
          <cell r="K173" t="str">
            <v/>
          </cell>
          <cell r="L173" t="str">
            <v/>
          </cell>
          <cell r="M173" t="str">
            <v/>
          </cell>
          <cell r="O173" t="str">
            <v/>
          </cell>
          <cell r="R173" t="str">
            <v/>
          </cell>
        </row>
        <row r="174">
          <cell r="K174" t="str">
            <v/>
          </cell>
          <cell r="L174" t="str">
            <v/>
          </cell>
          <cell r="M174" t="str">
            <v/>
          </cell>
          <cell r="O174" t="str">
            <v/>
          </cell>
          <cell r="R174" t="str">
            <v/>
          </cell>
        </row>
        <row r="175">
          <cell r="K175" t="str">
            <v/>
          </cell>
          <cell r="L175" t="str">
            <v/>
          </cell>
          <cell r="M175" t="str">
            <v/>
          </cell>
          <cell r="O175" t="str">
            <v/>
          </cell>
          <cell r="R175" t="str">
            <v/>
          </cell>
        </row>
        <row r="176">
          <cell r="K176" t="str">
            <v/>
          </cell>
          <cell r="L176" t="str">
            <v/>
          </cell>
          <cell r="M176" t="str">
            <v/>
          </cell>
          <cell r="O176" t="str">
            <v/>
          </cell>
          <cell r="R176" t="str">
            <v/>
          </cell>
        </row>
        <row r="177">
          <cell r="K177" t="str">
            <v/>
          </cell>
          <cell r="L177" t="str">
            <v/>
          </cell>
          <cell r="M177" t="str">
            <v/>
          </cell>
          <cell r="O177" t="str">
            <v/>
          </cell>
          <cell r="R177" t="str">
            <v/>
          </cell>
        </row>
        <row r="178">
          <cell r="K178" t="str">
            <v/>
          </cell>
          <cell r="L178" t="str">
            <v/>
          </cell>
          <cell r="M178" t="str">
            <v/>
          </cell>
          <cell r="O178" t="str">
            <v/>
          </cell>
          <cell r="R178" t="str">
            <v/>
          </cell>
        </row>
        <row r="179">
          <cell r="K179" t="str">
            <v/>
          </cell>
          <cell r="L179" t="str">
            <v/>
          </cell>
          <cell r="M179" t="str">
            <v/>
          </cell>
          <cell r="O179" t="str">
            <v/>
          </cell>
          <cell r="R179" t="str">
            <v/>
          </cell>
        </row>
        <row r="180">
          <cell r="K180" t="str">
            <v/>
          </cell>
          <cell r="L180" t="str">
            <v/>
          </cell>
          <cell r="M180" t="str">
            <v/>
          </cell>
          <cell r="O180" t="str">
            <v/>
          </cell>
          <cell r="R180" t="str">
            <v/>
          </cell>
        </row>
        <row r="181">
          <cell r="K181" t="str">
            <v/>
          </cell>
          <cell r="L181" t="str">
            <v/>
          </cell>
          <cell r="M181" t="str">
            <v/>
          </cell>
          <cell r="O181" t="str">
            <v/>
          </cell>
          <cell r="R181" t="str">
            <v/>
          </cell>
        </row>
        <row r="182">
          <cell r="K182" t="str">
            <v/>
          </cell>
          <cell r="L182" t="str">
            <v/>
          </cell>
          <cell r="M182" t="str">
            <v/>
          </cell>
          <cell r="O182" t="str">
            <v/>
          </cell>
          <cell r="R182" t="str">
            <v/>
          </cell>
        </row>
        <row r="183">
          <cell r="K183" t="str">
            <v/>
          </cell>
          <cell r="L183" t="str">
            <v/>
          </cell>
          <cell r="M183" t="str">
            <v/>
          </cell>
          <cell r="O183" t="str">
            <v/>
          </cell>
          <cell r="R183" t="str">
            <v/>
          </cell>
        </row>
        <row r="184">
          <cell r="K184" t="str">
            <v/>
          </cell>
          <cell r="L184" t="str">
            <v/>
          </cell>
          <cell r="M184" t="str">
            <v/>
          </cell>
          <cell r="O184" t="str">
            <v/>
          </cell>
          <cell r="R184" t="str">
            <v/>
          </cell>
        </row>
        <row r="185">
          <cell r="K185" t="str">
            <v/>
          </cell>
          <cell r="L185" t="str">
            <v/>
          </cell>
          <cell r="M185" t="str">
            <v/>
          </cell>
          <cell r="O185" t="str">
            <v/>
          </cell>
          <cell r="R185" t="str">
            <v/>
          </cell>
        </row>
        <row r="186">
          <cell r="K186" t="str">
            <v/>
          </cell>
          <cell r="L186" t="str">
            <v/>
          </cell>
          <cell r="M186" t="str">
            <v/>
          </cell>
          <cell r="O186" t="str">
            <v/>
          </cell>
          <cell r="R186" t="str">
            <v/>
          </cell>
        </row>
        <row r="187">
          <cell r="K187" t="str">
            <v/>
          </cell>
          <cell r="L187" t="str">
            <v/>
          </cell>
          <cell r="M187" t="str">
            <v/>
          </cell>
          <cell r="O187" t="str">
            <v/>
          </cell>
          <cell r="R187" t="str">
            <v/>
          </cell>
        </row>
        <row r="188">
          <cell r="K188" t="str">
            <v/>
          </cell>
          <cell r="L188" t="str">
            <v/>
          </cell>
          <cell r="M188" t="str">
            <v/>
          </cell>
          <cell r="O188" t="str">
            <v/>
          </cell>
          <cell r="R188" t="str">
            <v/>
          </cell>
        </row>
        <row r="189">
          <cell r="K189" t="str">
            <v/>
          </cell>
          <cell r="L189" t="str">
            <v/>
          </cell>
          <cell r="M189" t="str">
            <v/>
          </cell>
          <cell r="O189" t="str">
            <v/>
          </cell>
          <cell r="R189" t="str">
            <v/>
          </cell>
        </row>
        <row r="190">
          <cell r="K190" t="str">
            <v/>
          </cell>
          <cell r="L190" t="str">
            <v/>
          </cell>
          <cell r="M190" t="str">
            <v/>
          </cell>
          <cell r="O190" t="str">
            <v/>
          </cell>
          <cell r="R190" t="str">
            <v/>
          </cell>
        </row>
        <row r="191">
          <cell r="K191" t="str">
            <v/>
          </cell>
          <cell r="L191" t="str">
            <v/>
          </cell>
          <cell r="M191" t="str">
            <v/>
          </cell>
          <cell r="O191" t="str">
            <v/>
          </cell>
          <cell r="R191" t="str">
            <v/>
          </cell>
        </row>
        <row r="192">
          <cell r="K192" t="str">
            <v/>
          </cell>
          <cell r="L192" t="str">
            <v/>
          </cell>
          <cell r="M192" t="str">
            <v/>
          </cell>
          <cell r="O192" t="str">
            <v/>
          </cell>
          <cell r="R192" t="str">
            <v/>
          </cell>
        </row>
        <row r="193">
          <cell r="K193" t="str">
            <v/>
          </cell>
          <cell r="L193" t="str">
            <v/>
          </cell>
          <cell r="M193" t="str">
            <v/>
          </cell>
          <cell r="O193" t="str">
            <v/>
          </cell>
          <cell r="R193" t="str">
            <v/>
          </cell>
        </row>
        <row r="194">
          <cell r="K194" t="str">
            <v/>
          </cell>
          <cell r="L194" t="str">
            <v/>
          </cell>
          <cell r="M194" t="str">
            <v/>
          </cell>
          <cell r="O194" t="str">
            <v/>
          </cell>
          <cell r="R194" t="str">
            <v/>
          </cell>
        </row>
        <row r="195">
          <cell r="K195" t="str">
            <v/>
          </cell>
          <cell r="L195" t="str">
            <v/>
          </cell>
          <cell r="M195" t="str">
            <v/>
          </cell>
          <cell r="O195" t="str">
            <v/>
          </cell>
          <cell r="R195" t="str">
            <v/>
          </cell>
        </row>
        <row r="196">
          <cell r="K196" t="str">
            <v/>
          </cell>
          <cell r="L196" t="str">
            <v/>
          </cell>
          <cell r="M196" t="str">
            <v/>
          </cell>
          <cell r="O196" t="str">
            <v/>
          </cell>
          <cell r="R196" t="str">
            <v/>
          </cell>
        </row>
        <row r="197">
          <cell r="K197" t="str">
            <v/>
          </cell>
          <cell r="L197" t="str">
            <v/>
          </cell>
          <cell r="M197" t="str">
            <v/>
          </cell>
          <cell r="O197" t="str">
            <v/>
          </cell>
          <cell r="R197" t="str">
            <v/>
          </cell>
        </row>
        <row r="198">
          <cell r="K198" t="str">
            <v/>
          </cell>
          <cell r="L198" t="str">
            <v/>
          </cell>
          <cell r="M198" t="str">
            <v/>
          </cell>
          <cell r="O198" t="str">
            <v/>
          </cell>
          <cell r="R198" t="str">
            <v/>
          </cell>
        </row>
        <row r="199">
          <cell r="K199" t="str">
            <v/>
          </cell>
          <cell r="L199" t="str">
            <v/>
          </cell>
          <cell r="M199" t="str">
            <v/>
          </cell>
          <cell r="O199" t="str">
            <v/>
          </cell>
          <cell r="R199" t="str">
            <v/>
          </cell>
        </row>
        <row r="200">
          <cell r="K200" t="str">
            <v/>
          </cell>
          <cell r="L200" t="str">
            <v/>
          </cell>
          <cell r="M200" t="str">
            <v/>
          </cell>
          <cell r="O200" t="str">
            <v/>
          </cell>
          <cell r="R200" t="str">
            <v/>
          </cell>
        </row>
        <row r="201">
          <cell r="K201" t="str">
            <v/>
          </cell>
          <cell r="L201" t="str">
            <v/>
          </cell>
          <cell r="M201" t="str">
            <v/>
          </cell>
          <cell r="O201" t="str">
            <v/>
          </cell>
          <cell r="R201" t="str">
            <v/>
          </cell>
        </row>
        <row r="202">
          <cell r="K202" t="str">
            <v/>
          </cell>
          <cell r="L202" t="str">
            <v/>
          </cell>
          <cell r="M202" t="str">
            <v/>
          </cell>
          <cell r="O202" t="str">
            <v/>
          </cell>
          <cell r="R202" t="str">
            <v/>
          </cell>
        </row>
        <row r="203">
          <cell r="K203" t="str">
            <v/>
          </cell>
          <cell r="L203" t="str">
            <v/>
          </cell>
          <cell r="M203" t="str">
            <v/>
          </cell>
          <cell r="O203" t="str">
            <v/>
          </cell>
          <cell r="R203" t="str">
            <v/>
          </cell>
        </row>
        <row r="204">
          <cell r="K204" t="str">
            <v/>
          </cell>
          <cell r="L204" t="str">
            <v/>
          </cell>
          <cell r="M204" t="str">
            <v/>
          </cell>
          <cell r="O204" t="str">
            <v/>
          </cell>
          <cell r="R204" t="str">
            <v/>
          </cell>
        </row>
        <row r="205">
          <cell r="K205" t="str">
            <v/>
          </cell>
          <cell r="L205" t="str">
            <v/>
          </cell>
          <cell r="M205" t="str">
            <v/>
          </cell>
          <cell r="O205" t="str">
            <v/>
          </cell>
          <cell r="R205" t="str">
            <v/>
          </cell>
        </row>
        <row r="206">
          <cell r="K206" t="str">
            <v/>
          </cell>
          <cell r="L206" t="str">
            <v/>
          </cell>
          <cell r="M206" t="str">
            <v/>
          </cell>
          <cell r="O206" t="str">
            <v/>
          </cell>
          <cell r="R206" t="str">
            <v/>
          </cell>
        </row>
        <row r="207">
          <cell r="K207" t="str">
            <v/>
          </cell>
          <cell r="L207" t="str">
            <v/>
          </cell>
          <cell r="M207" t="str">
            <v/>
          </cell>
          <cell r="O207" t="str">
            <v/>
          </cell>
          <cell r="R207" t="str">
            <v/>
          </cell>
        </row>
        <row r="208">
          <cell r="K208" t="str">
            <v/>
          </cell>
          <cell r="L208" t="str">
            <v/>
          </cell>
          <cell r="M208" t="str">
            <v/>
          </cell>
          <cell r="O208" t="str">
            <v/>
          </cell>
          <cell r="R208" t="str">
            <v/>
          </cell>
        </row>
        <row r="209">
          <cell r="K209" t="str">
            <v/>
          </cell>
          <cell r="L209" t="str">
            <v/>
          </cell>
          <cell r="M209" t="str">
            <v/>
          </cell>
          <cell r="O209" t="str">
            <v/>
          </cell>
          <cell r="R209" t="str">
            <v/>
          </cell>
        </row>
        <row r="210">
          <cell r="K210" t="str">
            <v/>
          </cell>
          <cell r="L210" t="str">
            <v/>
          </cell>
          <cell r="M210" t="str">
            <v/>
          </cell>
          <cell r="O210" t="str">
            <v/>
          </cell>
          <cell r="R210" t="str">
            <v/>
          </cell>
        </row>
        <row r="211">
          <cell r="K211" t="str">
            <v/>
          </cell>
          <cell r="L211" t="str">
            <v/>
          </cell>
          <cell r="M211" t="str">
            <v/>
          </cell>
          <cell r="O211" t="str">
            <v/>
          </cell>
          <cell r="R211" t="str">
            <v/>
          </cell>
        </row>
        <row r="212">
          <cell r="K212" t="str">
            <v/>
          </cell>
          <cell r="L212" t="str">
            <v/>
          </cell>
          <cell r="M212" t="str">
            <v/>
          </cell>
          <cell r="O212" t="str">
            <v/>
          </cell>
          <cell r="R212" t="str">
            <v/>
          </cell>
        </row>
        <row r="213">
          <cell r="K213" t="str">
            <v/>
          </cell>
          <cell r="L213" t="str">
            <v/>
          </cell>
          <cell r="M213" t="str">
            <v/>
          </cell>
          <cell r="O213" t="str">
            <v/>
          </cell>
          <cell r="R213" t="str">
            <v/>
          </cell>
        </row>
        <row r="214">
          <cell r="K214" t="str">
            <v/>
          </cell>
          <cell r="L214" t="str">
            <v/>
          </cell>
          <cell r="M214" t="str">
            <v/>
          </cell>
          <cell r="O214" t="str">
            <v/>
          </cell>
          <cell r="R214" t="str">
            <v/>
          </cell>
        </row>
        <row r="215">
          <cell r="K215" t="str">
            <v/>
          </cell>
          <cell r="L215" t="str">
            <v/>
          </cell>
          <cell r="M215" t="str">
            <v/>
          </cell>
          <cell r="O215" t="str">
            <v/>
          </cell>
          <cell r="R215" t="str">
            <v/>
          </cell>
        </row>
        <row r="216">
          <cell r="K216" t="str">
            <v/>
          </cell>
          <cell r="L216" t="str">
            <v/>
          </cell>
          <cell r="M216" t="str">
            <v/>
          </cell>
          <cell r="O216" t="str">
            <v/>
          </cell>
          <cell r="R216" t="str">
            <v/>
          </cell>
        </row>
        <row r="217">
          <cell r="K217" t="str">
            <v/>
          </cell>
          <cell r="L217" t="str">
            <v/>
          </cell>
          <cell r="M217" t="str">
            <v/>
          </cell>
          <cell r="O217" t="str">
            <v/>
          </cell>
          <cell r="R217" t="str">
            <v/>
          </cell>
        </row>
        <row r="218">
          <cell r="K218" t="str">
            <v/>
          </cell>
          <cell r="L218" t="str">
            <v/>
          </cell>
          <cell r="M218" t="str">
            <v/>
          </cell>
          <cell r="O218" t="str">
            <v/>
          </cell>
          <cell r="R218" t="str">
            <v/>
          </cell>
        </row>
        <row r="219">
          <cell r="K219" t="str">
            <v/>
          </cell>
          <cell r="L219" t="str">
            <v/>
          </cell>
          <cell r="M219" t="str">
            <v/>
          </cell>
          <cell r="O219" t="str">
            <v/>
          </cell>
          <cell r="R219" t="str">
            <v/>
          </cell>
        </row>
        <row r="220">
          <cell r="K220" t="str">
            <v/>
          </cell>
          <cell r="L220" t="str">
            <v/>
          </cell>
          <cell r="M220" t="str">
            <v/>
          </cell>
          <cell r="O220" t="str">
            <v/>
          </cell>
          <cell r="R220" t="str">
            <v/>
          </cell>
        </row>
        <row r="221">
          <cell r="K221" t="str">
            <v/>
          </cell>
          <cell r="L221" t="str">
            <v/>
          </cell>
          <cell r="M221" t="str">
            <v/>
          </cell>
          <cell r="O221" t="str">
            <v/>
          </cell>
          <cell r="R221" t="str">
            <v/>
          </cell>
        </row>
        <row r="222">
          <cell r="K222" t="str">
            <v/>
          </cell>
          <cell r="L222" t="str">
            <v/>
          </cell>
          <cell r="M222" t="str">
            <v/>
          </cell>
          <cell r="O222" t="str">
            <v/>
          </cell>
          <cell r="R222" t="str">
            <v/>
          </cell>
        </row>
        <row r="223">
          <cell r="K223" t="str">
            <v/>
          </cell>
          <cell r="L223" t="str">
            <v/>
          </cell>
          <cell r="M223" t="str">
            <v/>
          </cell>
          <cell r="O223" t="str">
            <v/>
          </cell>
          <cell r="R223" t="str">
            <v/>
          </cell>
        </row>
        <row r="224">
          <cell r="K224" t="str">
            <v/>
          </cell>
          <cell r="L224" t="str">
            <v/>
          </cell>
          <cell r="M224" t="str">
            <v/>
          </cell>
          <cell r="O224" t="str">
            <v/>
          </cell>
          <cell r="R224" t="str">
            <v/>
          </cell>
        </row>
        <row r="225">
          <cell r="K225" t="str">
            <v/>
          </cell>
          <cell r="L225" t="str">
            <v/>
          </cell>
          <cell r="M225" t="str">
            <v/>
          </cell>
          <cell r="O225" t="str">
            <v/>
          </cell>
          <cell r="R225" t="str">
            <v/>
          </cell>
        </row>
        <row r="226">
          <cell r="K226" t="str">
            <v/>
          </cell>
          <cell r="L226" t="str">
            <v/>
          </cell>
          <cell r="M226" t="str">
            <v/>
          </cell>
          <cell r="O226" t="str">
            <v/>
          </cell>
          <cell r="R226" t="str">
            <v/>
          </cell>
        </row>
        <row r="227">
          <cell r="K227" t="str">
            <v/>
          </cell>
          <cell r="L227" t="str">
            <v/>
          </cell>
          <cell r="M227" t="str">
            <v/>
          </cell>
          <cell r="O227" t="str">
            <v/>
          </cell>
          <cell r="R227" t="str">
            <v/>
          </cell>
        </row>
        <row r="228">
          <cell r="K228" t="str">
            <v/>
          </cell>
          <cell r="L228" t="str">
            <v/>
          </cell>
          <cell r="M228" t="str">
            <v/>
          </cell>
          <cell r="O228" t="str">
            <v/>
          </cell>
          <cell r="R228" t="str">
            <v/>
          </cell>
        </row>
        <row r="229">
          <cell r="K229" t="str">
            <v/>
          </cell>
          <cell r="L229" t="str">
            <v/>
          </cell>
          <cell r="M229" t="str">
            <v/>
          </cell>
          <cell r="O229" t="str">
            <v/>
          </cell>
          <cell r="R229" t="str">
            <v/>
          </cell>
        </row>
        <row r="230">
          <cell r="K230" t="str">
            <v/>
          </cell>
          <cell r="L230" t="str">
            <v/>
          </cell>
          <cell r="M230" t="str">
            <v/>
          </cell>
          <cell r="O230" t="str">
            <v/>
          </cell>
          <cell r="R230" t="str">
            <v/>
          </cell>
        </row>
        <row r="231">
          <cell r="K231" t="str">
            <v/>
          </cell>
          <cell r="L231" t="str">
            <v/>
          </cell>
          <cell r="M231" t="str">
            <v/>
          </cell>
          <cell r="O231" t="str">
            <v/>
          </cell>
          <cell r="R231" t="str">
            <v/>
          </cell>
        </row>
        <row r="232">
          <cell r="K232" t="str">
            <v/>
          </cell>
          <cell r="L232" t="str">
            <v/>
          </cell>
          <cell r="M232" t="str">
            <v/>
          </cell>
          <cell r="O232" t="str">
            <v/>
          </cell>
          <cell r="R232" t="str">
            <v/>
          </cell>
        </row>
        <row r="233">
          <cell r="K233" t="str">
            <v/>
          </cell>
          <cell r="L233" t="str">
            <v/>
          </cell>
          <cell r="M233" t="str">
            <v/>
          </cell>
          <cell r="O233" t="str">
            <v/>
          </cell>
          <cell r="R233" t="str">
            <v/>
          </cell>
        </row>
        <row r="234">
          <cell r="K234" t="str">
            <v/>
          </cell>
          <cell r="L234" t="str">
            <v/>
          </cell>
          <cell r="M234" t="str">
            <v/>
          </cell>
          <cell r="O234" t="str">
            <v/>
          </cell>
          <cell r="R234" t="str">
            <v/>
          </cell>
        </row>
        <row r="235">
          <cell r="K235" t="str">
            <v/>
          </cell>
          <cell r="L235" t="str">
            <v/>
          </cell>
          <cell r="M235" t="str">
            <v/>
          </cell>
          <cell r="O235" t="str">
            <v/>
          </cell>
          <cell r="R235" t="str">
            <v/>
          </cell>
        </row>
        <row r="236">
          <cell r="K236" t="str">
            <v/>
          </cell>
          <cell r="L236" t="str">
            <v/>
          </cell>
          <cell r="M236" t="str">
            <v/>
          </cell>
          <cell r="O236" t="str">
            <v/>
          </cell>
          <cell r="R236" t="str">
            <v/>
          </cell>
        </row>
        <row r="237">
          <cell r="K237" t="str">
            <v/>
          </cell>
          <cell r="L237" t="str">
            <v/>
          </cell>
          <cell r="M237" t="str">
            <v/>
          </cell>
          <cell r="O237" t="str">
            <v/>
          </cell>
          <cell r="R237" t="str">
            <v/>
          </cell>
        </row>
        <row r="238">
          <cell r="K238" t="str">
            <v/>
          </cell>
          <cell r="L238" t="str">
            <v/>
          </cell>
          <cell r="M238" t="str">
            <v/>
          </cell>
          <cell r="O238" t="str">
            <v/>
          </cell>
          <cell r="R238" t="str">
            <v/>
          </cell>
        </row>
        <row r="239">
          <cell r="K239" t="str">
            <v/>
          </cell>
          <cell r="L239" t="str">
            <v/>
          </cell>
          <cell r="M239" t="str">
            <v/>
          </cell>
          <cell r="O239" t="str">
            <v/>
          </cell>
          <cell r="R239" t="str">
            <v/>
          </cell>
        </row>
        <row r="240">
          <cell r="K240" t="str">
            <v/>
          </cell>
          <cell r="L240" t="str">
            <v/>
          </cell>
          <cell r="M240" t="str">
            <v/>
          </cell>
          <cell r="O240" t="str">
            <v/>
          </cell>
          <cell r="R240" t="str">
            <v/>
          </cell>
        </row>
        <row r="241">
          <cell r="K241" t="str">
            <v/>
          </cell>
          <cell r="L241" t="str">
            <v/>
          </cell>
          <cell r="M241" t="str">
            <v/>
          </cell>
          <cell r="O241" t="str">
            <v/>
          </cell>
          <cell r="R241" t="str">
            <v/>
          </cell>
        </row>
        <row r="242">
          <cell r="K242" t="str">
            <v/>
          </cell>
          <cell r="L242" t="str">
            <v/>
          </cell>
          <cell r="M242" t="str">
            <v/>
          </cell>
          <cell r="O242" t="str">
            <v/>
          </cell>
          <cell r="R242" t="str">
            <v/>
          </cell>
        </row>
        <row r="243">
          <cell r="K243" t="str">
            <v/>
          </cell>
          <cell r="L243" t="str">
            <v/>
          </cell>
          <cell r="M243" t="str">
            <v/>
          </cell>
          <cell r="O243" t="str">
            <v/>
          </cell>
          <cell r="R243" t="str">
            <v/>
          </cell>
        </row>
        <row r="244">
          <cell r="K244" t="str">
            <v/>
          </cell>
          <cell r="L244" t="str">
            <v/>
          </cell>
          <cell r="M244" t="str">
            <v/>
          </cell>
          <cell r="O244" t="str">
            <v/>
          </cell>
          <cell r="R244" t="str">
            <v/>
          </cell>
        </row>
        <row r="245">
          <cell r="K245" t="str">
            <v/>
          </cell>
          <cell r="L245" t="str">
            <v/>
          </cell>
          <cell r="M245" t="str">
            <v/>
          </cell>
          <cell r="O245" t="str">
            <v/>
          </cell>
          <cell r="R245" t="str">
            <v/>
          </cell>
        </row>
        <row r="246">
          <cell r="K246" t="str">
            <v/>
          </cell>
          <cell r="L246" t="str">
            <v/>
          </cell>
          <cell r="M246" t="str">
            <v/>
          </cell>
          <cell r="O246" t="str">
            <v/>
          </cell>
          <cell r="R246" t="str">
            <v/>
          </cell>
        </row>
        <row r="247">
          <cell r="K247" t="str">
            <v/>
          </cell>
          <cell r="L247" t="str">
            <v/>
          </cell>
          <cell r="M247" t="str">
            <v/>
          </cell>
          <cell r="O247" t="str">
            <v/>
          </cell>
          <cell r="R247" t="str">
            <v/>
          </cell>
        </row>
        <row r="248">
          <cell r="K248" t="str">
            <v/>
          </cell>
          <cell r="L248" t="str">
            <v/>
          </cell>
          <cell r="M248" t="str">
            <v/>
          </cell>
          <cell r="O248" t="str">
            <v/>
          </cell>
          <cell r="R248" t="str">
            <v/>
          </cell>
        </row>
        <row r="249">
          <cell r="K249" t="str">
            <v/>
          </cell>
          <cell r="L249" t="str">
            <v/>
          </cell>
          <cell r="M249" t="str">
            <v/>
          </cell>
          <cell r="O249" t="str">
            <v/>
          </cell>
          <cell r="R249" t="str">
            <v/>
          </cell>
        </row>
        <row r="250">
          <cell r="K250" t="str">
            <v/>
          </cell>
          <cell r="L250" t="str">
            <v/>
          </cell>
          <cell r="M250" t="str">
            <v/>
          </cell>
          <cell r="O250" t="str">
            <v/>
          </cell>
          <cell r="R250" t="str">
            <v/>
          </cell>
        </row>
        <row r="251">
          <cell r="K251" t="str">
            <v/>
          </cell>
          <cell r="L251" t="str">
            <v/>
          </cell>
          <cell r="M251" t="str">
            <v/>
          </cell>
          <cell r="O251" t="str">
            <v/>
          </cell>
          <cell r="R251" t="str">
            <v/>
          </cell>
        </row>
        <row r="252">
          <cell r="K252" t="str">
            <v/>
          </cell>
          <cell r="L252" t="str">
            <v/>
          </cell>
          <cell r="M252" t="str">
            <v/>
          </cell>
          <cell r="O252" t="str">
            <v/>
          </cell>
          <cell r="R252" t="str">
            <v/>
          </cell>
        </row>
        <row r="253">
          <cell r="K253" t="str">
            <v/>
          </cell>
          <cell r="L253" t="str">
            <v/>
          </cell>
          <cell r="M253" t="str">
            <v/>
          </cell>
          <cell r="O253" t="str">
            <v/>
          </cell>
          <cell r="R253" t="str">
            <v/>
          </cell>
        </row>
        <row r="254">
          <cell r="K254" t="str">
            <v/>
          </cell>
          <cell r="L254" t="str">
            <v/>
          </cell>
          <cell r="M254" t="str">
            <v/>
          </cell>
          <cell r="O254" t="str">
            <v/>
          </cell>
          <cell r="R254" t="str">
            <v/>
          </cell>
        </row>
        <row r="255">
          <cell r="K255" t="str">
            <v/>
          </cell>
          <cell r="L255" t="str">
            <v/>
          </cell>
          <cell r="M255" t="str">
            <v/>
          </cell>
          <cell r="O255" t="str">
            <v/>
          </cell>
          <cell r="R255" t="str">
            <v/>
          </cell>
        </row>
        <row r="256">
          <cell r="K256" t="str">
            <v/>
          </cell>
          <cell r="L256" t="str">
            <v/>
          </cell>
          <cell r="M256" t="str">
            <v/>
          </cell>
          <cell r="O256" t="str">
            <v/>
          </cell>
          <cell r="R256" t="str">
            <v/>
          </cell>
        </row>
        <row r="257">
          <cell r="K257" t="str">
            <v/>
          </cell>
          <cell r="L257" t="str">
            <v/>
          </cell>
          <cell r="M257" t="str">
            <v/>
          </cell>
          <cell r="O257" t="str">
            <v/>
          </cell>
          <cell r="R257" t="str">
            <v/>
          </cell>
        </row>
        <row r="258">
          <cell r="K258" t="str">
            <v/>
          </cell>
          <cell r="L258" t="str">
            <v/>
          </cell>
          <cell r="M258" t="str">
            <v/>
          </cell>
          <cell r="O258" t="str">
            <v/>
          </cell>
          <cell r="R258" t="str">
            <v/>
          </cell>
        </row>
        <row r="259">
          <cell r="K259" t="str">
            <v/>
          </cell>
          <cell r="L259" t="str">
            <v/>
          </cell>
          <cell r="M259" t="str">
            <v/>
          </cell>
          <cell r="O259" t="str">
            <v/>
          </cell>
          <cell r="R259" t="str">
            <v/>
          </cell>
        </row>
        <row r="260">
          <cell r="K260" t="str">
            <v/>
          </cell>
          <cell r="L260" t="str">
            <v/>
          </cell>
          <cell r="M260" t="str">
            <v/>
          </cell>
          <cell r="O260" t="str">
            <v/>
          </cell>
          <cell r="R260" t="str">
            <v/>
          </cell>
        </row>
        <row r="261">
          <cell r="K261" t="str">
            <v/>
          </cell>
          <cell r="L261" t="str">
            <v/>
          </cell>
          <cell r="M261" t="str">
            <v/>
          </cell>
          <cell r="O261" t="str">
            <v/>
          </cell>
          <cell r="R261" t="str">
            <v/>
          </cell>
        </row>
        <row r="262">
          <cell r="K262" t="str">
            <v/>
          </cell>
          <cell r="L262" t="str">
            <v/>
          </cell>
          <cell r="M262" t="str">
            <v/>
          </cell>
          <cell r="O262" t="str">
            <v/>
          </cell>
          <cell r="R262" t="str">
            <v/>
          </cell>
        </row>
        <row r="263">
          <cell r="K263" t="str">
            <v/>
          </cell>
          <cell r="L263" t="str">
            <v/>
          </cell>
          <cell r="M263" t="str">
            <v/>
          </cell>
          <cell r="O263" t="str">
            <v/>
          </cell>
          <cell r="R263" t="str">
            <v/>
          </cell>
        </row>
        <row r="264">
          <cell r="K264" t="str">
            <v/>
          </cell>
          <cell r="L264" t="str">
            <v/>
          </cell>
          <cell r="M264" t="str">
            <v/>
          </cell>
          <cell r="O264" t="str">
            <v/>
          </cell>
          <cell r="R264" t="str">
            <v/>
          </cell>
        </row>
        <row r="265">
          <cell r="K265" t="str">
            <v/>
          </cell>
          <cell r="L265" t="str">
            <v/>
          </cell>
          <cell r="M265" t="str">
            <v/>
          </cell>
          <cell r="O265" t="str">
            <v/>
          </cell>
          <cell r="R265" t="str">
            <v/>
          </cell>
        </row>
        <row r="266">
          <cell r="K266" t="str">
            <v/>
          </cell>
          <cell r="L266" t="str">
            <v/>
          </cell>
          <cell r="M266" t="str">
            <v/>
          </cell>
          <cell r="O266" t="str">
            <v/>
          </cell>
          <cell r="R266" t="str">
            <v/>
          </cell>
        </row>
        <row r="267">
          <cell r="K267" t="str">
            <v/>
          </cell>
          <cell r="L267" t="str">
            <v/>
          </cell>
          <cell r="M267" t="str">
            <v/>
          </cell>
          <cell r="O267" t="str">
            <v/>
          </cell>
          <cell r="R267" t="str">
            <v/>
          </cell>
        </row>
        <row r="268">
          <cell r="K268" t="str">
            <v/>
          </cell>
          <cell r="L268" t="str">
            <v/>
          </cell>
          <cell r="M268" t="str">
            <v/>
          </cell>
          <cell r="O268" t="str">
            <v/>
          </cell>
          <cell r="R268" t="str">
            <v/>
          </cell>
        </row>
        <row r="269">
          <cell r="K269" t="str">
            <v/>
          </cell>
          <cell r="L269" t="str">
            <v/>
          </cell>
          <cell r="M269" t="str">
            <v/>
          </cell>
          <cell r="O269" t="str">
            <v/>
          </cell>
          <cell r="R269" t="str">
            <v/>
          </cell>
        </row>
        <row r="270">
          <cell r="K270" t="str">
            <v/>
          </cell>
          <cell r="L270" t="str">
            <v/>
          </cell>
          <cell r="M270" t="str">
            <v/>
          </cell>
          <cell r="O270" t="str">
            <v/>
          </cell>
          <cell r="R270" t="str">
            <v/>
          </cell>
        </row>
        <row r="271">
          <cell r="K271" t="str">
            <v/>
          </cell>
          <cell r="L271" t="str">
            <v/>
          </cell>
          <cell r="M271" t="str">
            <v/>
          </cell>
          <cell r="O271" t="str">
            <v/>
          </cell>
          <cell r="R271" t="str">
            <v/>
          </cell>
        </row>
        <row r="272">
          <cell r="K272" t="str">
            <v/>
          </cell>
          <cell r="L272" t="str">
            <v/>
          </cell>
          <cell r="M272" t="str">
            <v/>
          </cell>
          <cell r="O272" t="str">
            <v/>
          </cell>
          <cell r="R272" t="str">
            <v/>
          </cell>
        </row>
        <row r="273">
          <cell r="K273" t="str">
            <v/>
          </cell>
          <cell r="L273" t="str">
            <v/>
          </cell>
          <cell r="M273" t="str">
            <v/>
          </cell>
          <cell r="O273" t="str">
            <v/>
          </cell>
          <cell r="R273" t="str">
            <v/>
          </cell>
        </row>
        <row r="274">
          <cell r="K274" t="str">
            <v/>
          </cell>
          <cell r="L274" t="str">
            <v/>
          </cell>
          <cell r="M274" t="str">
            <v/>
          </cell>
          <cell r="O274" t="str">
            <v/>
          </cell>
          <cell r="R274" t="str">
            <v/>
          </cell>
        </row>
        <row r="275">
          <cell r="K275" t="str">
            <v/>
          </cell>
          <cell r="L275" t="str">
            <v/>
          </cell>
          <cell r="M275" t="str">
            <v/>
          </cell>
          <cell r="O275" t="str">
            <v/>
          </cell>
          <cell r="R275" t="str">
            <v/>
          </cell>
        </row>
        <row r="276">
          <cell r="K276" t="str">
            <v/>
          </cell>
          <cell r="L276" t="str">
            <v/>
          </cell>
          <cell r="M276" t="str">
            <v/>
          </cell>
          <cell r="O276" t="str">
            <v/>
          </cell>
          <cell r="R276" t="str">
            <v/>
          </cell>
        </row>
        <row r="277">
          <cell r="K277" t="str">
            <v/>
          </cell>
          <cell r="L277" t="str">
            <v/>
          </cell>
          <cell r="M277" t="str">
            <v/>
          </cell>
          <cell r="O277" t="str">
            <v/>
          </cell>
          <cell r="R277" t="str">
            <v/>
          </cell>
        </row>
        <row r="278">
          <cell r="K278" t="str">
            <v/>
          </cell>
          <cell r="L278" t="str">
            <v/>
          </cell>
          <cell r="M278" t="str">
            <v/>
          </cell>
          <cell r="O278" t="str">
            <v/>
          </cell>
          <cell r="R278" t="str">
            <v/>
          </cell>
        </row>
        <row r="279">
          <cell r="K279" t="str">
            <v/>
          </cell>
          <cell r="L279" t="str">
            <v/>
          </cell>
          <cell r="M279" t="str">
            <v/>
          </cell>
          <cell r="O279" t="str">
            <v/>
          </cell>
          <cell r="R279" t="str">
            <v/>
          </cell>
        </row>
        <row r="280">
          <cell r="K280" t="str">
            <v/>
          </cell>
          <cell r="L280" t="str">
            <v/>
          </cell>
          <cell r="M280" t="str">
            <v/>
          </cell>
          <cell r="O280" t="str">
            <v/>
          </cell>
          <cell r="R280" t="str">
            <v/>
          </cell>
        </row>
        <row r="281">
          <cell r="K281" t="str">
            <v/>
          </cell>
          <cell r="L281" t="str">
            <v/>
          </cell>
          <cell r="M281" t="str">
            <v/>
          </cell>
          <cell r="O281" t="str">
            <v/>
          </cell>
          <cell r="R281" t="str">
            <v/>
          </cell>
        </row>
        <row r="282">
          <cell r="K282" t="str">
            <v/>
          </cell>
          <cell r="L282" t="str">
            <v/>
          </cell>
          <cell r="M282" t="str">
            <v/>
          </cell>
          <cell r="O282" t="str">
            <v/>
          </cell>
          <cell r="R282" t="str">
            <v/>
          </cell>
        </row>
        <row r="283">
          <cell r="K283" t="str">
            <v/>
          </cell>
          <cell r="L283" t="str">
            <v/>
          </cell>
          <cell r="M283" t="str">
            <v/>
          </cell>
          <cell r="O283" t="str">
            <v/>
          </cell>
          <cell r="R283" t="str">
            <v/>
          </cell>
        </row>
        <row r="284">
          <cell r="K284" t="str">
            <v/>
          </cell>
          <cell r="L284" t="str">
            <v/>
          </cell>
          <cell r="M284" t="str">
            <v/>
          </cell>
          <cell r="O284" t="str">
            <v/>
          </cell>
          <cell r="R284" t="str">
            <v/>
          </cell>
        </row>
        <row r="285">
          <cell r="K285" t="str">
            <v/>
          </cell>
          <cell r="L285" t="str">
            <v/>
          </cell>
          <cell r="M285" t="str">
            <v/>
          </cell>
          <cell r="O285" t="str">
            <v/>
          </cell>
          <cell r="R285" t="str">
            <v/>
          </cell>
        </row>
        <row r="286">
          <cell r="K286" t="str">
            <v/>
          </cell>
          <cell r="L286" t="str">
            <v/>
          </cell>
          <cell r="M286" t="str">
            <v/>
          </cell>
          <cell r="O286" t="str">
            <v/>
          </cell>
          <cell r="R286" t="str">
            <v/>
          </cell>
        </row>
        <row r="287">
          <cell r="K287" t="str">
            <v/>
          </cell>
          <cell r="L287" t="str">
            <v/>
          </cell>
          <cell r="M287" t="str">
            <v/>
          </cell>
          <cell r="O287" t="str">
            <v/>
          </cell>
          <cell r="R287" t="str">
            <v/>
          </cell>
        </row>
        <row r="288">
          <cell r="K288" t="str">
            <v/>
          </cell>
          <cell r="L288" t="str">
            <v/>
          </cell>
          <cell r="M288" t="str">
            <v/>
          </cell>
          <cell r="O288" t="str">
            <v/>
          </cell>
          <cell r="R288" t="str">
            <v/>
          </cell>
        </row>
        <row r="289">
          <cell r="K289" t="str">
            <v/>
          </cell>
          <cell r="L289" t="str">
            <v/>
          </cell>
          <cell r="M289" t="str">
            <v/>
          </cell>
          <cell r="O289" t="str">
            <v/>
          </cell>
          <cell r="R289" t="str">
            <v/>
          </cell>
        </row>
        <row r="290">
          <cell r="K290" t="str">
            <v/>
          </cell>
          <cell r="L290" t="str">
            <v/>
          </cell>
          <cell r="M290" t="str">
            <v/>
          </cell>
          <cell r="O290" t="str">
            <v/>
          </cell>
          <cell r="R290" t="str">
            <v/>
          </cell>
        </row>
        <row r="291">
          <cell r="K291" t="str">
            <v/>
          </cell>
          <cell r="L291" t="str">
            <v/>
          </cell>
          <cell r="M291" t="str">
            <v/>
          </cell>
          <cell r="O291" t="str">
            <v/>
          </cell>
          <cell r="R291" t="str">
            <v/>
          </cell>
        </row>
        <row r="292">
          <cell r="K292" t="str">
            <v/>
          </cell>
          <cell r="L292" t="str">
            <v/>
          </cell>
          <cell r="M292" t="str">
            <v/>
          </cell>
          <cell r="O292" t="str">
            <v/>
          </cell>
          <cell r="R292" t="str">
            <v/>
          </cell>
        </row>
        <row r="293">
          <cell r="K293" t="str">
            <v/>
          </cell>
          <cell r="L293" t="str">
            <v/>
          </cell>
          <cell r="M293" t="str">
            <v/>
          </cell>
          <cell r="O293" t="str">
            <v/>
          </cell>
          <cell r="R293" t="str">
            <v/>
          </cell>
        </row>
        <row r="294">
          <cell r="K294" t="str">
            <v/>
          </cell>
          <cell r="L294" t="str">
            <v/>
          </cell>
          <cell r="M294" t="str">
            <v/>
          </cell>
          <cell r="O294" t="str">
            <v/>
          </cell>
          <cell r="R294" t="str">
            <v/>
          </cell>
        </row>
        <row r="295">
          <cell r="K295" t="str">
            <v/>
          </cell>
          <cell r="L295" t="str">
            <v/>
          </cell>
          <cell r="M295" t="str">
            <v/>
          </cell>
          <cell r="O295" t="str">
            <v/>
          </cell>
          <cell r="R295" t="str">
            <v/>
          </cell>
        </row>
        <row r="296">
          <cell r="K296" t="str">
            <v/>
          </cell>
          <cell r="L296" t="str">
            <v/>
          </cell>
          <cell r="M296" t="str">
            <v/>
          </cell>
          <cell r="O296" t="str">
            <v/>
          </cell>
          <cell r="R296" t="str">
            <v/>
          </cell>
        </row>
        <row r="297">
          <cell r="K297" t="str">
            <v/>
          </cell>
          <cell r="L297" t="str">
            <v/>
          </cell>
          <cell r="M297" t="str">
            <v/>
          </cell>
          <cell r="O297" t="str">
            <v/>
          </cell>
          <cell r="R297" t="str">
            <v/>
          </cell>
        </row>
        <row r="298">
          <cell r="K298" t="str">
            <v/>
          </cell>
          <cell r="L298" t="str">
            <v/>
          </cell>
          <cell r="M298" t="str">
            <v/>
          </cell>
          <cell r="O298" t="str">
            <v/>
          </cell>
          <cell r="R298" t="str">
            <v/>
          </cell>
        </row>
        <row r="299">
          <cell r="K299" t="str">
            <v/>
          </cell>
          <cell r="L299" t="str">
            <v/>
          </cell>
          <cell r="M299" t="str">
            <v/>
          </cell>
          <cell r="O299" t="str">
            <v/>
          </cell>
          <cell r="R299" t="str">
            <v/>
          </cell>
        </row>
        <row r="300">
          <cell r="K300" t="str">
            <v/>
          </cell>
          <cell r="L300" t="str">
            <v/>
          </cell>
          <cell r="M300" t="str">
            <v/>
          </cell>
          <cell r="O300" t="str">
            <v/>
          </cell>
          <cell r="R300" t="str">
            <v/>
          </cell>
        </row>
        <row r="301">
          <cell r="K301" t="str">
            <v/>
          </cell>
          <cell r="L301" t="str">
            <v/>
          </cell>
          <cell r="M301" t="str">
            <v/>
          </cell>
          <cell r="O301" t="str">
            <v/>
          </cell>
          <cell r="R301" t="str">
            <v/>
          </cell>
        </row>
        <row r="302">
          <cell r="K302" t="str">
            <v/>
          </cell>
          <cell r="L302" t="str">
            <v/>
          </cell>
          <cell r="M302" t="str">
            <v/>
          </cell>
          <cell r="O302" t="str">
            <v/>
          </cell>
          <cell r="R302" t="str">
            <v/>
          </cell>
        </row>
        <row r="303">
          <cell r="K303" t="str">
            <v/>
          </cell>
          <cell r="L303" t="str">
            <v/>
          </cell>
          <cell r="M303" t="str">
            <v/>
          </cell>
          <cell r="O303" t="str">
            <v/>
          </cell>
          <cell r="R303" t="str">
            <v/>
          </cell>
        </row>
      </sheetData>
      <sheetData sheetId="2">
        <row r="4">
          <cell r="G4" t="str">
            <v>Shop</v>
          </cell>
        </row>
        <row r="5">
          <cell r="G5" t="str">
            <v>VNV01</v>
          </cell>
        </row>
        <row r="6">
          <cell r="G6" t="str">
            <v>Royal</v>
          </cell>
        </row>
        <row r="7">
          <cell r="G7" t="str">
            <v>72 Nguyen Trai St., Thanh Xuan Dist., Ha Noi</v>
          </cell>
        </row>
        <row r="8">
          <cell r="G8">
            <v>122.1</v>
          </cell>
          <cell r="H8" t="str">
            <v>sq. m</v>
          </cell>
        </row>
        <row r="9">
          <cell r="G9" t="str">
            <v>Gior Fashion Company Limited</v>
          </cell>
        </row>
        <row r="10">
          <cell r="G10" t="str">
            <v>Vincom</v>
          </cell>
        </row>
        <row r="11">
          <cell r="G11">
            <v>28</v>
          </cell>
        </row>
        <row r="13">
          <cell r="G13">
            <v>28</v>
          </cell>
        </row>
        <row r="14">
          <cell r="G14">
            <v>43235</v>
          </cell>
        </row>
        <row r="15">
          <cell r="G15">
            <v>44330</v>
          </cell>
        </row>
        <row r="20">
          <cell r="G20" t="str">
            <v>NA</v>
          </cell>
        </row>
        <row r="23">
          <cell r="G23" t="str">
            <v>NA</v>
          </cell>
        </row>
        <row r="24">
          <cell r="G24" t="str">
            <v>NA</v>
          </cell>
        </row>
        <row r="27">
          <cell r="G27" t="str">
            <v>NA</v>
          </cell>
        </row>
        <row r="29">
          <cell r="G29" t="str">
            <v>VND</v>
          </cell>
        </row>
        <row r="30">
          <cell r="G30" t="str">
            <v>payable at the beginning</v>
          </cell>
        </row>
        <row r="32">
          <cell r="G32" t="str">
            <v>Yes</v>
          </cell>
        </row>
        <row r="36">
          <cell r="G36" t="str">
            <v>NA</v>
          </cell>
        </row>
        <row r="40">
          <cell r="G40" t="str">
            <v>NA</v>
          </cell>
        </row>
        <row r="45">
          <cell r="G45" t="str">
            <v>NA</v>
          </cell>
        </row>
        <row r="49">
          <cell r="G49" t="str">
            <v>NA</v>
          </cell>
        </row>
        <row r="53">
          <cell r="G53" t="str">
            <v>NA</v>
          </cell>
        </row>
        <row r="57">
          <cell r="G57">
            <v>379120500</v>
          </cell>
        </row>
        <row r="58">
          <cell r="G58">
            <v>336996000</v>
          </cell>
        </row>
        <row r="59">
          <cell r="G59">
            <v>42124500</v>
          </cell>
        </row>
        <row r="62">
          <cell r="G62">
            <v>7.8E-2</v>
          </cell>
        </row>
        <row r="63">
          <cell r="G63">
            <v>6.4999999999999997E-3</v>
          </cell>
        </row>
        <row r="64">
          <cell r="G64">
            <v>336996000</v>
          </cell>
        </row>
        <row r="65">
          <cell r="G65">
            <v>336996000</v>
          </cell>
        </row>
        <row r="66">
          <cell r="G66">
            <v>0</v>
          </cell>
        </row>
        <row r="70">
          <cell r="G70">
            <v>444994053.70708799</v>
          </cell>
        </row>
        <row r="71">
          <cell r="G71">
            <v>332662053.70708799</v>
          </cell>
        </row>
        <row r="72">
          <cell r="G72">
            <v>112332000</v>
          </cell>
          <cell r="H72">
            <v>0</v>
          </cell>
        </row>
        <row r="75">
          <cell r="H75">
            <v>0</v>
          </cell>
        </row>
        <row r="124">
          <cell r="J124">
            <v>332662053.70708799</v>
          </cell>
          <cell r="K124" t="str">
            <v/>
          </cell>
          <cell r="L124" t="str">
            <v/>
          </cell>
          <cell r="M124" t="str">
            <v/>
          </cell>
          <cell r="O124">
            <v>2162303.3490960719</v>
          </cell>
          <cell r="Q124">
            <v>444994053.70708799</v>
          </cell>
          <cell r="R124">
            <v>-15892644.775253143</v>
          </cell>
        </row>
        <row r="125">
          <cell r="K125">
            <v>-112332000</v>
          </cell>
          <cell r="L125">
            <v>0</v>
          </cell>
          <cell r="M125">
            <v>0</v>
          </cell>
          <cell r="O125">
            <v>1446200.3208651962</v>
          </cell>
          <cell r="R125">
            <v>-15892644.775253143</v>
          </cell>
        </row>
        <row r="126">
          <cell r="K126">
            <v>-112332000</v>
          </cell>
          <cell r="L126">
            <v>0</v>
          </cell>
          <cell r="M126">
            <v>0</v>
          </cell>
          <cell r="O126">
            <v>725442.62295082002</v>
          </cell>
          <cell r="R126">
            <v>-15892644.775253143</v>
          </cell>
        </row>
        <row r="127">
          <cell r="K127">
            <v>-112332000</v>
          </cell>
          <cell r="L127">
            <v>0</v>
          </cell>
          <cell r="M127">
            <v>0</v>
          </cell>
          <cell r="O127">
            <v>0</v>
          </cell>
          <cell r="R127">
            <v>-15892644.775253143</v>
          </cell>
        </row>
        <row r="128">
          <cell r="K128">
            <v>0</v>
          </cell>
          <cell r="L128">
            <v>0</v>
          </cell>
          <cell r="M128">
            <v>0</v>
          </cell>
          <cell r="O128">
            <v>3.8743019104003904E-10</v>
          </cell>
          <cell r="R128">
            <v>-15892644.775253143</v>
          </cell>
        </row>
        <row r="129">
          <cell r="K129">
            <v>0</v>
          </cell>
          <cell r="L129">
            <v>0</v>
          </cell>
          <cell r="M129">
            <v>0</v>
          </cell>
          <cell r="O129">
            <v>3.8994848728179928E-10</v>
          </cell>
          <cell r="R129">
            <v>-15892644.775253143</v>
          </cell>
        </row>
        <row r="130">
          <cell r="K130">
            <v>0</v>
          </cell>
          <cell r="L130">
            <v>0</v>
          </cell>
          <cell r="M130">
            <v>0</v>
          </cell>
          <cell r="O130">
            <v>3.9248315244913098E-10</v>
          </cell>
          <cell r="R130">
            <v>-15892644.775253143</v>
          </cell>
        </row>
        <row r="131">
          <cell r="K131">
            <v>0</v>
          </cell>
          <cell r="L131">
            <v>0</v>
          </cell>
          <cell r="M131">
            <v>0</v>
          </cell>
          <cell r="O131">
            <v>3.9503429294005039E-10</v>
          </cell>
          <cell r="R131">
            <v>-15892644.775253143</v>
          </cell>
        </row>
        <row r="132">
          <cell r="K132">
            <v>0</v>
          </cell>
          <cell r="L132">
            <v>0</v>
          </cell>
          <cell r="M132">
            <v>0</v>
          </cell>
          <cell r="O132">
            <v>3.976020158441607E-10</v>
          </cell>
          <cell r="R132">
            <v>-15892644.775253143</v>
          </cell>
        </row>
        <row r="133">
          <cell r="K133">
            <v>0</v>
          </cell>
          <cell r="L133">
            <v>0</v>
          </cell>
          <cell r="M133">
            <v>0</v>
          </cell>
          <cell r="O133">
            <v>4.0018642894714772E-10</v>
          </cell>
          <cell r="R133">
            <v>-15892644.775253143</v>
          </cell>
        </row>
        <row r="134">
          <cell r="K134">
            <v>0</v>
          </cell>
          <cell r="L134">
            <v>0</v>
          </cell>
          <cell r="M134">
            <v>0</v>
          </cell>
          <cell r="O134">
            <v>4.0278764073530421E-10</v>
          </cell>
          <cell r="R134">
            <v>-15892644.775253143</v>
          </cell>
        </row>
        <row r="135">
          <cell r="K135">
            <v>0</v>
          </cell>
          <cell r="L135">
            <v>0</v>
          </cell>
          <cell r="M135">
            <v>0</v>
          </cell>
          <cell r="O135">
            <v>4.0540576040008372E-10</v>
          </cell>
          <cell r="R135">
            <v>-15892644.775253143</v>
          </cell>
        </row>
        <row r="136">
          <cell r="K136">
            <v>0</v>
          </cell>
          <cell r="L136">
            <v>0</v>
          </cell>
          <cell r="M136">
            <v>0</v>
          </cell>
          <cell r="O136">
            <v>4.0804089784268427E-10</v>
          </cell>
          <cell r="R136">
            <v>-15892644.775253143</v>
          </cell>
        </row>
        <row r="137">
          <cell r="K137">
            <v>0</v>
          </cell>
          <cell r="L137">
            <v>0</v>
          </cell>
          <cell r="M137">
            <v>0</v>
          </cell>
          <cell r="O137">
            <v>4.1069316367866168E-10</v>
          </cell>
          <cell r="R137">
            <v>-15892644.775253143</v>
          </cell>
        </row>
        <row r="138">
          <cell r="K138">
            <v>0</v>
          </cell>
          <cell r="L138">
            <v>0</v>
          </cell>
          <cell r="M138">
            <v>0</v>
          </cell>
          <cell r="O138">
            <v>4.1336266924257295E-10</v>
          </cell>
          <cell r="R138">
            <v>-15892644.775253143</v>
          </cell>
        </row>
        <row r="139">
          <cell r="K139">
            <v>0</v>
          </cell>
          <cell r="L139">
            <v>0</v>
          </cell>
          <cell r="M139">
            <v>0</v>
          </cell>
          <cell r="O139">
            <v>4.1604952659264976E-10</v>
          </cell>
          <cell r="R139">
            <v>-15892644.775253143</v>
          </cell>
        </row>
        <row r="140">
          <cell r="K140">
            <v>0</v>
          </cell>
          <cell r="L140">
            <v>0</v>
          </cell>
          <cell r="M140">
            <v>0</v>
          </cell>
          <cell r="O140">
            <v>4.1875384851550198E-10</v>
          </cell>
          <cell r="R140">
            <v>-15892644.775253143</v>
          </cell>
        </row>
        <row r="141">
          <cell r="K141">
            <v>0</v>
          </cell>
          <cell r="L141">
            <v>0</v>
          </cell>
          <cell r="M141">
            <v>0</v>
          </cell>
          <cell r="O141">
            <v>4.214757485308527E-10</v>
          </cell>
          <cell r="R141">
            <v>-15892644.775253143</v>
          </cell>
        </row>
        <row r="142">
          <cell r="K142">
            <v>0</v>
          </cell>
          <cell r="L142">
            <v>0</v>
          </cell>
          <cell r="M142">
            <v>0</v>
          </cell>
          <cell r="O142">
            <v>4.2421534089630327E-10</v>
          </cell>
          <cell r="R142">
            <v>-15892644.775253143</v>
          </cell>
        </row>
        <row r="143">
          <cell r="K143">
            <v>0</v>
          </cell>
          <cell r="L143">
            <v>0</v>
          </cell>
          <cell r="M143">
            <v>0</v>
          </cell>
          <cell r="O143">
            <v>4.2697274061212925E-10</v>
          </cell>
          <cell r="R143">
            <v>-15892644.775253143</v>
          </cell>
        </row>
        <row r="144">
          <cell r="K144">
            <v>0</v>
          </cell>
          <cell r="L144">
            <v>0</v>
          </cell>
          <cell r="M144">
            <v>0</v>
          </cell>
          <cell r="O144">
            <v>4.2974806342610805E-10</v>
          </cell>
          <cell r="R144">
            <v>-15892644.775253143</v>
          </cell>
        </row>
        <row r="145">
          <cell r="K145">
            <v>0</v>
          </cell>
          <cell r="L145">
            <v>0</v>
          </cell>
          <cell r="M145">
            <v>0</v>
          </cell>
          <cell r="O145">
            <v>4.3254142583837772E-10</v>
          </cell>
          <cell r="R145">
            <v>-15892644.775253143</v>
          </cell>
        </row>
        <row r="146">
          <cell r="K146">
            <v>0</v>
          </cell>
          <cell r="L146">
            <v>0</v>
          </cell>
          <cell r="M146">
            <v>0</v>
          </cell>
          <cell r="O146">
            <v>4.3535294510632718E-10</v>
          </cell>
          <cell r="R146">
            <v>-15892644.775253143</v>
          </cell>
        </row>
        <row r="147">
          <cell r="K147">
            <v>0</v>
          </cell>
          <cell r="L147">
            <v>0</v>
          </cell>
          <cell r="M147">
            <v>0</v>
          </cell>
          <cell r="O147">
            <v>4.3818273924951825E-10</v>
          </cell>
          <cell r="R147">
            <v>-15892644.775253143</v>
          </cell>
        </row>
        <row r="148">
          <cell r="K148">
            <v>0</v>
          </cell>
          <cell r="L148">
            <v>0</v>
          </cell>
          <cell r="M148">
            <v>0</v>
          </cell>
          <cell r="O148">
            <v>4.4103092705464014E-10</v>
          </cell>
          <cell r="R148">
            <v>-15892644.775253143</v>
          </cell>
        </row>
        <row r="149">
          <cell r="K149">
            <v>0</v>
          </cell>
          <cell r="L149">
            <v>0</v>
          </cell>
          <cell r="M149">
            <v>0</v>
          </cell>
          <cell r="O149">
            <v>4.4389762808049526E-10</v>
          </cell>
          <cell r="R149">
            <v>-15892644.775253143</v>
          </cell>
        </row>
        <row r="150">
          <cell r="K150">
            <v>0</v>
          </cell>
          <cell r="L150">
            <v>0</v>
          </cell>
          <cell r="M150">
            <v>0</v>
          </cell>
          <cell r="O150">
            <v>4.4678296266301853E-10</v>
          </cell>
          <cell r="R150">
            <v>-15892644.775253143</v>
          </cell>
        </row>
        <row r="151">
          <cell r="K151">
            <v>0</v>
          </cell>
          <cell r="L151">
            <v>0</v>
          </cell>
          <cell r="M151">
            <v>0</v>
          </cell>
          <cell r="O151">
            <v>4.4968705192032819E-10</v>
          </cell>
          <cell r="R151">
            <v>-15892644.775253143</v>
          </cell>
        </row>
        <row r="152">
          <cell r="K152" t="str">
            <v/>
          </cell>
          <cell r="L152" t="str">
            <v/>
          </cell>
          <cell r="M152" t="str">
            <v/>
          </cell>
          <cell r="O152" t="str">
            <v/>
          </cell>
          <cell r="R152" t="str">
            <v/>
          </cell>
        </row>
        <row r="153">
          <cell r="K153" t="str">
            <v/>
          </cell>
          <cell r="L153" t="str">
            <v/>
          </cell>
          <cell r="M153" t="str">
            <v/>
          </cell>
          <cell r="O153" t="str">
            <v/>
          </cell>
          <cell r="R153" t="str">
            <v/>
          </cell>
        </row>
        <row r="154">
          <cell r="K154" t="str">
            <v/>
          </cell>
          <cell r="L154" t="str">
            <v/>
          </cell>
          <cell r="M154" t="str">
            <v/>
          </cell>
          <cell r="O154" t="str">
            <v/>
          </cell>
          <cell r="R154" t="str">
            <v/>
          </cell>
        </row>
        <row r="155">
          <cell r="K155" t="str">
            <v/>
          </cell>
          <cell r="L155" t="str">
            <v/>
          </cell>
          <cell r="M155" t="str">
            <v/>
          </cell>
          <cell r="O155" t="str">
            <v/>
          </cell>
          <cell r="R155" t="str">
            <v/>
          </cell>
        </row>
        <row r="156">
          <cell r="K156" t="str">
            <v/>
          </cell>
          <cell r="L156" t="str">
            <v/>
          </cell>
          <cell r="M156" t="str">
            <v/>
          </cell>
          <cell r="O156" t="str">
            <v/>
          </cell>
          <cell r="R156" t="str">
            <v/>
          </cell>
        </row>
        <row r="157">
          <cell r="K157" t="str">
            <v/>
          </cell>
          <cell r="L157" t="str">
            <v/>
          </cell>
          <cell r="M157" t="str">
            <v/>
          </cell>
          <cell r="O157" t="str">
            <v/>
          </cell>
          <cell r="R157" t="str">
            <v/>
          </cell>
        </row>
        <row r="158">
          <cell r="K158" t="str">
            <v/>
          </cell>
          <cell r="L158" t="str">
            <v/>
          </cell>
          <cell r="M158" t="str">
            <v/>
          </cell>
          <cell r="O158" t="str">
            <v/>
          </cell>
          <cell r="R158" t="str">
            <v/>
          </cell>
        </row>
        <row r="159">
          <cell r="K159" t="str">
            <v/>
          </cell>
          <cell r="L159" t="str">
            <v/>
          </cell>
          <cell r="M159" t="str">
            <v/>
          </cell>
          <cell r="O159" t="str">
            <v/>
          </cell>
          <cell r="R159" t="str">
            <v/>
          </cell>
        </row>
        <row r="160">
          <cell r="K160" t="str">
            <v/>
          </cell>
          <cell r="L160" t="str">
            <v/>
          </cell>
          <cell r="M160" t="str">
            <v/>
          </cell>
          <cell r="O160" t="str">
            <v/>
          </cell>
          <cell r="R160" t="str">
            <v/>
          </cell>
        </row>
        <row r="161">
          <cell r="K161" t="str">
            <v/>
          </cell>
          <cell r="L161" t="str">
            <v/>
          </cell>
          <cell r="M161" t="str">
            <v/>
          </cell>
          <cell r="O161" t="str">
            <v/>
          </cell>
          <cell r="R161" t="str">
            <v/>
          </cell>
        </row>
        <row r="162">
          <cell r="K162" t="str">
            <v/>
          </cell>
          <cell r="L162" t="str">
            <v/>
          </cell>
          <cell r="M162" t="str">
            <v/>
          </cell>
          <cell r="O162" t="str">
            <v/>
          </cell>
          <cell r="R162" t="str">
            <v/>
          </cell>
        </row>
        <row r="163">
          <cell r="K163" t="str">
            <v/>
          </cell>
          <cell r="L163" t="str">
            <v/>
          </cell>
          <cell r="M163" t="str">
            <v/>
          </cell>
          <cell r="O163" t="str">
            <v/>
          </cell>
          <cell r="R163" t="str">
            <v/>
          </cell>
        </row>
        <row r="164">
          <cell r="K164" t="str">
            <v/>
          </cell>
          <cell r="L164" t="str">
            <v/>
          </cell>
          <cell r="M164" t="str">
            <v/>
          </cell>
          <cell r="O164" t="str">
            <v/>
          </cell>
          <cell r="R164" t="str">
            <v/>
          </cell>
        </row>
        <row r="165">
          <cell r="K165" t="str">
            <v/>
          </cell>
          <cell r="L165" t="str">
            <v/>
          </cell>
          <cell r="M165" t="str">
            <v/>
          </cell>
          <cell r="O165" t="str">
            <v/>
          </cell>
          <cell r="R165" t="str">
            <v/>
          </cell>
        </row>
        <row r="166">
          <cell r="K166" t="str">
            <v/>
          </cell>
          <cell r="L166" t="str">
            <v/>
          </cell>
          <cell r="M166" t="str">
            <v/>
          </cell>
          <cell r="O166" t="str">
            <v/>
          </cell>
          <cell r="R166" t="str">
            <v/>
          </cell>
        </row>
        <row r="167">
          <cell r="K167" t="str">
            <v/>
          </cell>
          <cell r="L167" t="str">
            <v/>
          </cell>
          <cell r="M167" t="str">
            <v/>
          </cell>
          <cell r="O167" t="str">
            <v/>
          </cell>
          <cell r="R167" t="str">
            <v/>
          </cell>
        </row>
        <row r="168">
          <cell r="K168" t="str">
            <v/>
          </cell>
          <cell r="L168" t="str">
            <v/>
          </cell>
          <cell r="M168" t="str">
            <v/>
          </cell>
          <cell r="O168" t="str">
            <v/>
          </cell>
          <cell r="R168" t="str">
            <v/>
          </cell>
        </row>
        <row r="169">
          <cell r="K169" t="str">
            <v/>
          </cell>
          <cell r="L169" t="str">
            <v/>
          </cell>
          <cell r="M169" t="str">
            <v/>
          </cell>
          <cell r="O169" t="str">
            <v/>
          </cell>
          <cell r="R169" t="str">
            <v/>
          </cell>
        </row>
        <row r="170">
          <cell r="K170" t="str">
            <v/>
          </cell>
          <cell r="L170" t="str">
            <v/>
          </cell>
          <cell r="M170" t="str">
            <v/>
          </cell>
          <cell r="O170" t="str">
            <v/>
          </cell>
          <cell r="R170" t="str">
            <v/>
          </cell>
        </row>
        <row r="171">
          <cell r="K171" t="str">
            <v/>
          </cell>
          <cell r="L171" t="str">
            <v/>
          </cell>
          <cell r="M171" t="str">
            <v/>
          </cell>
          <cell r="O171" t="str">
            <v/>
          </cell>
          <cell r="R171" t="str">
            <v/>
          </cell>
        </row>
        <row r="172">
          <cell r="K172" t="str">
            <v/>
          </cell>
          <cell r="L172" t="str">
            <v/>
          </cell>
          <cell r="M172" t="str">
            <v/>
          </cell>
          <cell r="O172" t="str">
            <v/>
          </cell>
          <cell r="R172" t="str">
            <v/>
          </cell>
        </row>
        <row r="173">
          <cell r="K173" t="str">
            <v/>
          </cell>
          <cell r="L173" t="str">
            <v/>
          </cell>
          <cell r="M173" t="str">
            <v/>
          </cell>
          <cell r="O173" t="str">
            <v/>
          </cell>
          <cell r="R173" t="str">
            <v/>
          </cell>
        </row>
        <row r="174">
          <cell r="K174" t="str">
            <v/>
          </cell>
          <cell r="L174" t="str">
            <v/>
          </cell>
          <cell r="M174" t="str">
            <v/>
          </cell>
          <cell r="O174" t="str">
            <v/>
          </cell>
          <cell r="R174" t="str">
            <v/>
          </cell>
        </row>
        <row r="175">
          <cell r="K175" t="str">
            <v/>
          </cell>
          <cell r="L175" t="str">
            <v/>
          </cell>
          <cell r="M175" t="str">
            <v/>
          </cell>
          <cell r="O175" t="str">
            <v/>
          </cell>
          <cell r="R175" t="str">
            <v/>
          </cell>
        </row>
        <row r="176">
          <cell r="K176" t="str">
            <v/>
          </cell>
          <cell r="L176" t="str">
            <v/>
          </cell>
          <cell r="M176" t="str">
            <v/>
          </cell>
          <cell r="O176" t="str">
            <v/>
          </cell>
          <cell r="R176" t="str">
            <v/>
          </cell>
        </row>
        <row r="177">
          <cell r="K177" t="str">
            <v/>
          </cell>
          <cell r="L177" t="str">
            <v/>
          </cell>
          <cell r="M177" t="str">
            <v/>
          </cell>
          <cell r="O177" t="str">
            <v/>
          </cell>
          <cell r="R177" t="str">
            <v/>
          </cell>
        </row>
        <row r="178">
          <cell r="K178" t="str">
            <v/>
          </cell>
          <cell r="L178" t="str">
            <v/>
          </cell>
          <cell r="M178" t="str">
            <v/>
          </cell>
          <cell r="O178" t="str">
            <v/>
          </cell>
          <cell r="R178" t="str">
            <v/>
          </cell>
        </row>
        <row r="179">
          <cell r="K179" t="str">
            <v/>
          </cell>
          <cell r="L179" t="str">
            <v/>
          </cell>
          <cell r="M179" t="str">
            <v/>
          </cell>
          <cell r="O179" t="str">
            <v/>
          </cell>
          <cell r="R179" t="str">
            <v/>
          </cell>
        </row>
        <row r="180">
          <cell r="K180" t="str">
            <v/>
          </cell>
          <cell r="L180" t="str">
            <v/>
          </cell>
          <cell r="M180" t="str">
            <v/>
          </cell>
          <cell r="O180" t="str">
            <v/>
          </cell>
          <cell r="R180" t="str">
            <v/>
          </cell>
        </row>
        <row r="181">
          <cell r="K181" t="str">
            <v/>
          </cell>
          <cell r="L181" t="str">
            <v/>
          </cell>
          <cell r="M181" t="str">
            <v/>
          </cell>
          <cell r="O181" t="str">
            <v/>
          </cell>
          <cell r="R181" t="str">
            <v/>
          </cell>
        </row>
        <row r="182">
          <cell r="K182" t="str">
            <v/>
          </cell>
          <cell r="L182" t="str">
            <v/>
          </cell>
          <cell r="M182" t="str">
            <v/>
          </cell>
          <cell r="O182" t="str">
            <v/>
          </cell>
          <cell r="R182" t="str">
            <v/>
          </cell>
        </row>
        <row r="183">
          <cell r="K183" t="str">
            <v/>
          </cell>
          <cell r="L183" t="str">
            <v/>
          </cell>
          <cell r="M183" t="str">
            <v/>
          </cell>
          <cell r="O183" t="str">
            <v/>
          </cell>
          <cell r="R183" t="str">
            <v/>
          </cell>
        </row>
        <row r="184">
          <cell r="K184" t="str">
            <v/>
          </cell>
          <cell r="L184" t="str">
            <v/>
          </cell>
          <cell r="M184" t="str">
            <v/>
          </cell>
          <cell r="O184" t="str">
            <v/>
          </cell>
          <cell r="R184" t="str">
            <v/>
          </cell>
        </row>
        <row r="185">
          <cell r="K185" t="str">
            <v/>
          </cell>
          <cell r="L185" t="str">
            <v/>
          </cell>
          <cell r="M185" t="str">
            <v/>
          </cell>
          <cell r="O185" t="str">
            <v/>
          </cell>
          <cell r="R185" t="str">
            <v/>
          </cell>
        </row>
        <row r="186">
          <cell r="K186" t="str">
            <v/>
          </cell>
          <cell r="L186" t="str">
            <v/>
          </cell>
          <cell r="M186" t="str">
            <v/>
          </cell>
          <cell r="O186" t="str">
            <v/>
          </cell>
          <cell r="R186" t="str">
            <v/>
          </cell>
        </row>
        <row r="187">
          <cell r="K187" t="str">
            <v/>
          </cell>
          <cell r="L187" t="str">
            <v/>
          </cell>
          <cell r="M187" t="str">
            <v/>
          </cell>
          <cell r="O187" t="str">
            <v/>
          </cell>
          <cell r="R187" t="str">
            <v/>
          </cell>
        </row>
        <row r="188">
          <cell r="K188" t="str">
            <v/>
          </cell>
          <cell r="L188" t="str">
            <v/>
          </cell>
          <cell r="M188" t="str">
            <v/>
          </cell>
          <cell r="O188" t="str">
            <v/>
          </cell>
          <cell r="R188" t="str">
            <v/>
          </cell>
        </row>
        <row r="189">
          <cell r="K189" t="str">
            <v/>
          </cell>
          <cell r="L189" t="str">
            <v/>
          </cell>
          <cell r="M189" t="str">
            <v/>
          </cell>
          <cell r="O189" t="str">
            <v/>
          </cell>
          <cell r="R189" t="str">
            <v/>
          </cell>
        </row>
        <row r="190">
          <cell r="K190" t="str">
            <v/>
          </cell>
          <cell r="L190" t="str">
            <v/>
          </cell>
          <cell r="M190" t="str">
            <v/>
          </cell>
          <cell r="O190" t="str">
            <v/>
          </cell>
          <cell r="R190" t="str">
            <v/>
          </cell>
        </row>
        <row r="191">
          <cell r="K191" t="str">
            <v/>
          </cell>
          <cell r="L191" t="str">
            <v/>
          </cell>
          <cell r="M191" t="str">
            <v/>
          </cell>
          <cell r="O191" t="str">
            <v/>
          </cell>
          <cell r="R191" t="str">
            <v/>
          </cell>
        </row>
        <row r="192">
          <cell r="K192" t="str">
            <v/>
          </cell>
          <cell r="L192" t="str">
            <v/>
          </cell>
          <cell r="M192" t="str">
            <v/>
          </cell>
          <cell r="O192" t="str">
            <v/>
          </cell>
          <cell r="R192" t="str">
            <v/>
          </cell>
        </row>
        <row r="193">
          <cell r="K193" t="str">
            <v/>
          </cell>
          <cell r="L193" t="str">
            <v/>
          </cell>
          <cell r="M193" t="str">
            <v/>
          </cell>
          <cell r="O193" t="str">
            <v/>
          </cell>
          <cell r="R193" t="str">
            <v/>
          </cell>
        </row>
        <row r="194">
          <cell r="K194" t="str">
            <v/>
          </cell>
          <cell r="L194" t="str">
            <v/>
          </cell>
          <cell r="M194" t="str">
            <v/>
          </cell>
          <cell r="O194" t="str">
            <v/>
          </cell>
          <cell r="R194" t="str">
            <v/>
          </cell>
        </row>
        <row r="195">
          <cell r="K195" t="str">
            <v/>
          </cell>
          <cell r="L195" t="str">
            <v/>
          </cell>
          <cell r="M195" t="str">
            <v/>
          </cell>
          <cell r="O195" t="str">
            <v/>
          </cell>
          <cell r="R195" t="str">
            <v/>
          </cell>
        </row>
        <row r="196">
          <cell r="K196" t="str">
            <v/>
          </cell>
          <cell r="L196" t="str">
            <v/>
          </cell>
          <cell r="M196" t="str">
            <v/>
          </cell>
          <cell r="O196" t="str">
            <v/>
          </cell>
          <cell r="R196" t="str">
            <v/>
          </cell>
        </row>
        <row r="197">
          <cell r="K197" t="str">
            <v/>
          </cell>
          <cell r="L197" t="str">
            <v/>
          </cell>
          <cell r="M197" t="str">
            <v/>
          </cell>
          <cell r="O197" t="str">
            <v/>
          </cell>
          <cell r="R197" t="str">
            <v/>
          </cell>
        </row>
        <row r="198">
          <cell r="K198" t="str">
            <v/>
          </cell>
          <cell r="L198" t="str">
            <v/>
          </cell>
          <cell r="M198" t="str">
            <v/>
          </cell>
          <cell r="O198" t="str">
            <v/>
          </cell>
          <cell r="R198" t="str">
            <v/>
          </cell>
        </row>
        <row r="199">
          <cell r="K199" t="str">
            <v/>
          </cell>
          <cell r="L199" t="str">
            <v/>
          </cell>
          <cell r="M199" t="str">
            <v/>
          </cell>
          <cell r="O199" t="str">
            <v/>
          </cell>
          <cell r="R199" t="str">
            <v/>
          </cell>
        </row>
        <row r="200">
          <cell r="K200" t="str">
            <v/>
          </cell>
          <cell r="L200" t="str">
            <v/>
          </cell>
          <cell r="M200" t="str">
            <v/>
          </cell>
          <cell r="O200" t="str">
            <v/>
          </cell>
          <cell r="R200" t="str">
            <v/>
          </cell>
        </row>
        <row r="201">
          <cell r="K201" t="str">
            <v/>
          </cell>
          <cell r="L201" t="str">
            <v/>
          </cell>
          <cell r="M201" t="str">
            <v/>
          </cell>
          <cell r="O201" t="str">
            <v/>
          </cell>
          <cell r="R201" t="str">
            <v/>
          </cell>
        </row>
        <row r="202">
          <cell r="K202" t="str">
            <v/>
          </cell>
          <cell r="L202" t="str">
            <v/>
          </cell>
          <cell r="M202" t="str">
            <v/>
          </cell>
          <cell r="O202" t="str">
            <v/>
          </cell>
          <cell r="R202" t="str">
            <v/>
          </cell>
        </row>
        <row r="203">
          <cell r="K203" t="str">
            <v/>
          </cell>
          <cell r="L203" t="str">
            <v/>
          </cell>
          <cell r="M203" t="str">
            <v/>
          </cell>
          <cell r="O203" t="str">
            <v/>
          </cell>
          <cell r="R203" t="str">
            <v/>
          </cell>
        </row>
        <row r="204">
          <cell r="K204" t="str">
            <v/>
          </cell>
          <cell r="L204" t="str">
            <v/>
          </cell>
          <cell r="M204" t="str">
            <v/>
          </cell>
          <cell r="O204" t="str">
            <v/>
          </cell>
          <cell r="R204" t="str">
            <v/>
          </cell>
        </row>
        <row r="205">
          <cell r="K205" t="str">
            <v/>
          </cell>
          <cell r="L205" t="str">
            <v/>
          </cell>
          <cell r="M205" t="str">
            <v/>
          </cell>
          <cell r="O205" t="str">
            <v/>
          </cell>
          <cell r="R205" t="str">
            <v/>
          </cell>
        </row>
        <row r="206">
          <cell r="K206" t="str">
            <v/>
          </cell>
          <cell r="L206" t="str">
            <v/>
          </cell>
          <cell r="M206" t="str">
            <v/>
          </cell>
          <cell r="O206" t="str">
            <v/>
          </cell>
          <cell r="R206" t="str">
            <v/>
          </cell>
        </row>
        <row r="207">
          <cell r="K207" t="str">
            <v/>
          </cell>
          <cell r="L207" t="str">
            <v/>
          </cell>
          <cell r="M207" t="str">
            <v/>
          </cell>
          <cell r="O207" t="str">
            <v/>
          </cell>
          <cell r="R207" t="str">
            <v/>
          </cell>
        </row>
        <row r="208">
          <cell r="K208" t="str">
            <v/>
          </cell>
          <cell r="L208" t="str">
            <v/>
          </cell>
          <cell r="M208" t="str">
            <v/>
          </cell>
          <cell r="O208" t="str">
            <v/>
          </cell>
          <cell r="R208" t="str">
            <v/>
          </cell>
        </row>
        <row r="209">
          <cell r="K209" t="str">
            <v/>
          </cell>
          <cell r="L209" t="str">
            <v/>
          </cell>
          <cell r="M209" t="str">
            <v/>
          </cell>
          <cell r="O209" t="str">
            <v/>
          </cell>
          <cell r="R209" t="str">
            <v/>
          </cell>
        </row>
        <row r="210">
          <cell r="K210" t="str">
            <v/>
          </cell>
          <cell r="L210" t="str">
            <v/>
          </cell>
          <cell r="M210" t="str">
            <v/>
          </cell>
          <cell r="O210" t="str">
            <v/>
          </cell>
          <cell r="R210" t="str">
            <v/>
          </cell>
        </row>
        <row r="211">
          <cell r="K211" t="str">
            <v/>
          </cell>
          <cell r="L211" t="str">
            <v/>
          </cell>
          <cell r="M211" t="str">
            <v/>
          </cell>
          <cell r="O211" t="str">
            <v/>
          </cell>
          <cell r="R211" t="str">
            <v/>
          </cell>
        </row>
        <row r="212">
          <cell r="K212" t="str">
            <v/>
          </cell>
          <cell r="L212" t="str">
            <v/>
          </cell>
          <cell r="M212" t="str">
            <v/>
          </cell>
          <cell r="O212" t="str">
            <v/>
          </cell>
          <cell r="R212" t="str">
            <v/>
          </cell>
        </row>
        <row r="213">
          <cell r="K213" t="str">
            <v/>
          </cell>
          <cell r="L213" t="str">
            <v/>
          </cell>
          <cell r="M213" t="str">
            <v/>
          </cell>
          <cell r="O213" t="str">
            <v/>
          </cell>
          <cell r="R213" t="str">
            <v/>
          </cell>
        </row>
        <row r="214">
          <cell r="K214" t="str">
            <v/>
          </cell>
          <cell r="L214" t="str">
            <v/>
          </cell>
          <cell r="M214" t="str">
            <v/>
          </cell>
          <cell r="O214" t="str">
            <v/>
          </cell>
          <cell r="R214" t="str">
            <v/>
          </cell>
        </row>
        <row r="215">
          <cell r="K215" t="str">
            <v/>
          </cell>
          <cell r="L215" t="str">
            <v/>
          </cell>
          <cell r="M215" t="str">
            <v/>
          </cell>
          <cell r="O215" t="str">
            <v/>
          </cell>
          <cell r="R215" t="str">
            <v/>
          </cell>
        </row>
        <row r="216">
          <cell r="K216" t="str">
            <v/>
          </cell>
          <cell r="L216" t="str">
            <v/>
          </cell>
          <cell r="M216" t="str">
            <v/>
          </cell>
          <cell r="O216" t="str">
            <v/>
          </cell>
          <cell r="R216" t="str">
            <v/>
          </cell>
        </row>
        <row r="217">
          <cell r="K217" t="str">
            <v/>
          </cell>
          <cell r="L217" t="str">
            <v/>
          </cell>
          <cell r="M217" t="str">
            <v/>
          </cell>
          <cell r="O217" t="str">
            <v/>
          </cell>
          <cell r="R217" t="str">
            <v/>
          </cell>
        </row>
        <row r="218">
          <cell r="K218" t="str">
            <v/>
          </cell>
          <cell r="L218" t="str">
            <v/>
          </cell>
          <cell r="M218" t="str">
            <v/>
          </cell>
          <cell r="O218" t="str">
            <v/>
          </cell>
          <cell r="R218" t="str">
            <v/>
          </cell>
        </row>
        <row r="219">
          <cell r="K219" t="str">
            <v/>
          </cell>
          <cell r="L219" t="str">
            <v/>
          </cell>
          <cell r="M219" t="str">
            <v/>
          </cell>
          <cell r="O219" t="str">
            <v/>
          </cell>
          <cell r="R219" t="str">
            <v/>
          </cell>
        </row>
        <row r="220">
          <cell r="K220" t="str">
            <v/>
          </cell>
          <cell r="L220" t="str">
            <v/>
          </cell>
          <cell r="M220" t="str">
            <v/>
          </cell>
          <cell r="O220" t="str">
            <v/>
          </cell>
          <cell r="R220" t="str">
            <v/>
          </cell>
        </row>
        <row r="221">
          <cell r="K221" t="str">
            <v/>
          </cell>
          <cell r="L221" t="str">
            <v/>
          </cell>
          <cell r="M221" t="str">
            <v/>
          </cell>
          <cell r="O221" t="str">
            <v/>
          </cell>
          <cell r="R221" t="str">
            <v/>
          </cell>
        </row>
        <row r="222">
          <cell r="K222" t="str">
            <v/>
          </cell>
          <cell r="L222" t="str">
            <v/>
          </cell>
          <cell r="M222" t="str">
            <v/>
          </cell>
          <cell r="O222" t="str">
            <v/>
          </cell>
          <cell r="R222" t="str">
            <v/>
          </cell>
        </row>
        <row r="223">
          <cell r="K223" t="str">
            <v/>
          </cell>
          <cell r="L223" t="str">
            <v/>
          </cell>
          <cell r="M223" t="str">
            <v/>
          </cell>
          <cell r="O223" t="str">
            <v/>
          </cell>
          <cell r="R223" t="str">
            <v/>
          </cell>
        </row>
        <row r="224">
          <cell r="K224" t="str">
            <v/>
          </cell>
          <cell r="L224" t="str">
            <v/>
          </cell>
          <cell r="M224" t="str">
            <v/>
          </cell>
          <cell r="O224" t="str">
            <v/>
          </cell>
          <cell r="R224" t="str">
            <v/>
          </cell>
        </row>
        <row r="225">
          <cell r="K225" t="str">
            <v/>
          </cell>
          <cell r="L225" t="str">
            <v/>
          </cell>
          <cell r="M225" t="str">
            <v/>
          </cell>
          <cell r="O225" t="str">
            <v/>
          </cell>
          <cell r="R225" t="str">
            <v/>
          </cell>
        </row>
        <row r="226">
          <cell r="K226" t="str">
            <v/>
          </cell>
          <cell r="L226" t="str">
            <v/>
          </cell>
          <cell r="M226" t="str">
            <v/>
          </cell>
          <cell r="O226" t="str">
            <v/>
          </cell>
          <cell r="R226" t="str">
            <v/>
          </cell>
        </row>
        <row r="227">
          <cell r="K227" t="str">
            <v/>
          </cell>
          <cell r="L227" t="str">
            <v/>
          </cell>
          <cell r="M227" t="str">
            <v/>
          </cell>
          <cell r="O227" t="str">
            <v/>
          </cell>
          <cell r="R227" t="str">
            <v/>
          </cell>
        </row>
        <row r="228">
          <cell r="K228" t="str">
            <v/>
          </cell>
          <cell r="L228" t="str">
            <v/>
          </cell>
          <cell r="M228" t="str">
            <v/>
          </cell>
          <cell r="O228" t="str">
            <v/>
          </cell>
          <cell r="R228" t="str">
            <v/>
          </cell>
        </row>
        <row r="229">
          <cell r="K229" t="str">
            <v/>
          </cell>
          <cell r="L229" t="str">
            <v/>
          </cell>
          <cell r="M229" t="str">
            <v/>
          </cell>
          <cell r="O229" t="str">
            <v/>
          </cell>
          <cell r="R229" t="str">
            <v/>
          </cell>
        </row>
        <row r="230">
          <cell r="K230" t="str">
            <v/>
          </cell>
          <cell r="L230" t="str">
            <v/>
          </cell>
          <cell r="M230" t="str">
            <v/>
          </cell>
          <cell r="O230" t="str">
            <v/>
          </cell>
          <cell r="R230" t="str">
            <v/>
          </cell>
        </row>
        <row r="231">
          <cell r="K231" t="str">
            <v/>
          </cell>
          <cell r="L231" t="str">
            <v/>
          </cell>
          <cell r="M231" t="str">
            <v/>
          </cell>
          <cell r="O231" t="str">
            <v/>
          </cell>
          <cell r="R231" t="str">
            <v/>
          </cell>
        </row>
        <row r="232">
          <cell r="K232" t="str">
            <v/>
          </cell>
          <cell r="L232" t="str">
            <v/>
          </cell>
          <cell r="M232" t="str">
            <v/>
          </cell>
          <cell r="O232" t="str">
            <v/>
          </cell>
          <cell r="R232" t="str">
            <v/>
          </cell>
        </row>
        <row r="233">
          <cell r="K233" t="str">
            <v/>
          </cell>
          <cell r="L233" t="str">
            <v/>
          </cell>
          <cell r="M233" t="str">
            <v/>
          </cell>
          <cell r="O233" t="str">
            <v/>
          </cell>
          <cell r="R233" t="str">
            <v/>
          </cell>
        </row>
        <row r="234">
          <cell r="K234" t="str">
            <v/>
          </cell>
          <cell r="L234" t="str">
            <v/>
          </cell>
          <cell r="M234" t="str">
            <v/>
          </cell>
          <cell r="O234" t="str">
            <v/>
          </cell>
          <cell r="R234" t="str">
            <v/>
          </cell>
        </row>
        <row r="235">
          <cell r="K235" t="str">
            <v/>
          </cell>
          <cell r="L235" t="str">
            <v/>
          </cell>
          <cell r="M235" t="str">
            <v/>
          </cell>
          <cell r="O235" t="str">
            <v/>
          </cell>
          <cell r="R235" t="str">
            <v/>
          </cell>
        </row>
        <row r="236">
          <cell r="K236" t="str">
            <v/>
          </cell>
          <cell r="L236" t="str">
            <v/>
          </cell>
          <cell r="M236" t="str">
            <v/>
          </cell>
          <cell r="O236" t="str">
            <v/>
          </cell>
          <cell r="R236" t="str">
            <v/>
          </cell>
        </row>
        <row r="237">
          <cell r="K237" t="str">
            <v/>
          </cell>
          <cell r="L237" t="str">
            <v/>
          </cell>
          <cell r="M237" t="str">
            <v/>
          </cell>
          <cell r="O237" t="str">
            <v/>
          </cell>
          <cell r="R237" t="str">
            <v/>
          </cell>
        </row>
        <row r="238">
          <cell r="K238" t="str">
            <v/>
          </cell>
          <cell r="L238" t="str">
            <v/>
          </cell>
          <cell r="M238" t="str">
            <v/>
          </cell>
          <cell r="O238" t="str">
            <v/>
          </cell>
          <cell r="R238" t="str">
            <v/>
          </cell>
        </row>
        <row r="239">
          <cell r="K239" t="str">
            <v/>
          </cell>
          <cell r="L239" t="str">
            <v/>
          </cell>
          <cell r="M239" t="str">
            <v/>
          </cell>
          <cell r="O239" t="str">
            <v/>
          </cell>
          <cell r="R239" t="str">
            <v/>
          </cell>
        </row>
        <row r="240">
          <cell r="K240" t="str">
            <v/>
          </cell>
          <cell r="L240" t="str">
            <v/>
          </cell>
          <cell r="M240" t="str">
            <v/>
          </cell>
          <cell r="O240" t="str">
            <v/>
          </cell>
          <cell r="R240" t="str">
            <v/>
          </cell>
        </row>
        <row r="241">
          <cell r="K241" t="str">
            <v/>
          </cell>
          <cell r="L241" t="str">
            <v/>
          </cell>
          <cell r="M241" t="str">
            <v/>
          </cell>
          <cell r="O241" t="str">
            <v/>
          </cell>
          <cell r="R241" t="str">
            <v/>
          </cell>
        </row>
        <row r="242">
          <cell r="K242" t="str">
            <v/>
          </cell>
          <cell r="L242" t="str">
            <v/>
          </cell>
          <cell r="M242" t="str">
            <v/>
          </cell>
          <cell r="O242" t="str">
            <v/>
          </cell>
          <cell r="R242" t="str">
            <v/>
          </cell>
        </row>
        <row r="243">
          <cell r="K243" t="str">
            <v/>
          </cell>
          <cell r="L243" t="str">
            <v/>
          </cell>
          <cell r="M243" t="str">
            <v/>
          </cell>
          <cell r="O243" t="str">
            <v/>
          </cell>
          <cell r="R243" t="str">
            <v/>
          </cell>
        </row>
        <row r="244">
          <cell r="K244" t="str">
            <v/>
          </cell>
          <cell r="L244" t="str">
            <v/>
          </cell>
          <cell r="M244" t="str">
            <v/>
          </cell>
          <cell r="O244" t="str">
            <v/>
          </cell>
          <cell r="R244" t="str">
            <v/>
          </cell>
        </row>
        <row r="245">
          <cell r="K245" t="str">
            <v/>
          </cell>
          <cell r="L245" t="str">
            <v/>
          </cell>
          <cell r="M245" t="str">
            <v/>
          </cell>
          <cell r="O245" t="str">
            <v/>
          </cell>
          <cell r="R245" t="str">
            <v/>
          </cell>
        </row>
        <row r="246">
          <cell r="K246" t="str">
            <v/>
          </cell>
          <cell r="L246" t="str">
            <v/>
          </cell>
          <cell r="M246" t="str">
            <v/>
          </cell>
          <cell r="O246" t="str">
            <v/>
          </cell>
          <cell r="R246" t="str">
            <v/>
          </cell>
        </row>
        <row r="247">
          <cell r="K247" t="str">
            <v/>
          </cell>
          <cell r="L247" t="str">
            <v/>
          </cell>
          <cell r="M247" t="str">
            <v/>
          </cell>
          <cell r="O247" t="str">
            <v/>
          </cell>
          <cell r="R247" t="str">
            <v/>
          </cell>
        </row>
        <row r="248">
          <cell r="K248" t="str">
            <v/>
          </cell>
          <cell r="L248" t="str">
            <v/>
          </cell>
          <cell r="M248" t="str">
            <v/>
          </cell>
          <cell r="O248" t="str">
            <v/>
          </cell>
          <cell r="R248" t="str">
            <v/>
          </cell>
        </row>
        <row r="249">
          <cell r="K249" t="str">
            <v/>
          </cell>
          <cell r="L249" t="str">
            <v/>
          </cell>
          <cell r="M249" t="str">
            <v/>
          </cell>
          <cell r="O249" t="str">
            <v/>
          </cell>
          <cell r="R249" t="str">
            <v/>
          </cell>
        </row>
        <row r="250">
          <cell r="K250" t="str">
            <v/>
          </cell>
          <cell r="L250" t="str">
            <v/>
          </cell>
          <cell r="M250" t="str">
            <v/>
          </cell>
          <cell r="O250" t="str">
            <v/>
          </cell>
          <cell r="R250" t="str">
            <v/>
          </cell>
        </row>
        <row r="251">
          <cell r="K251" t="str">
            <v/>
          </cell>
          <cell r="L251" t="str">
            <v/>
          </cell>
          <cell r="M251" t="str">
            <v/>
          </cell>
          <cell r="O251" t="str">
            <v/>
          </cell>
          <cell r="R251" t="str">
            <v/>
          </cell>
        </row>
        <row r="252">
          <cell r="K252" t="str">
            <v/>
          </cell>
          <cell r="L252" t="str">
            <v/>
          </cell>
          <cell r="M252" t="str">
            <v/>
          </cell>
          <cell r="O252" t="str">
            <v/>
          </cell>
          <cell r="R252" t="str">
            <v/>
          </cell>
        </row>
        <row r="253">
          <cell r="K253" t="str">
            <v/>
          </cell>
          <cell r="L253" t="str">
            <v/>
          </cell>
          <cell r="M253" t="str">
            <v/>
          </cell>
          <cell r="O253" t="str">
            <v/>
          </cell>
          <cell r="R253" t="str">
            <v/>
          </cell>
        </row>
        <row r="254">
          <cell r="K254" t="str">
            <v/>
          </cell>
          <cell r="L254" t="str">
            <v/>
          </cell>
          <cell r="M254" t="str">
            <v/>
          </cell>
          <cell r="O254" t="str">
            <v/>
          </cell>
          <cell r="R254" t="str">
            <v/>
          </cell>
        </row>
        <row r="255">
          <cell r="K255" t="str">
            <v/>
          </cell>
          <cell r="L255" t="str">
            <v/>
          </cell>
          <cell r="M255" t="str">
            <v/>
          </cell>
          <cell r="O255" t="str">
            <v/>
          </cell>
          <cell r="R255" t="str">
            <v/>
          </cell>
        </row>
        <row r="256">
          <cell r="K256" t="str">
            <v/>
          </cell>
          <cell r="L256" t="str">
            <v/>
          </cell>
          <cell r="M256" t="str">
            <v/>
          </cell>
          <cell r="O256" t="str">
            <v/>
          </cell>
          <cell r="R256" t="str">
            <v/>
          </cell>
        </row>
        <row r="257">
          <cell r="K257" t="str">
            <v/>
          </cell>
          <cell r="L257" t="str">
            <v/>
          </cell>
          <cell r="M257" t="str">
            <v/>
          </cell>
          <cell r="O257" t="str">
            <v/>
          </cell>
          <cell r="R257" t="str">
            <v/>
          </cell>
        </row>
        <row r="258">
          <cell r="K258" t="str">
            <v/>
          </cell>
          <cell r="L258" t="str">
            <v/>
          </cell>
          <cell r="M258" t="str">
            <v/>
          </cell>
          <cell r="O258" t="str">
            <v/>
          </cell>
          <cell r="R258" t="str">
            <v/>
          </cell>
        </row>
        <row r="259">
          <cell r="K259" t="str">
            <v/>
          </cell>
          <cell r="L259" t="str">
            <v/>
          </cell>
          <cell r="M259" t="str">
            <v/>
          </cell>
          <cell r="O259" t="str">
            <v/>
          </cell>
          <cell r="R259" t="str">
            <v/>
          </cell>
        </row>
        <row r="260">
          <cell r="K260" t="str">
            <v/>
          </cell>
          <cell r="L260" t="str">
            <v/>
          </cell>
          <cell r="M260" t="str">
            <v/>
          </cell>
          <cell r="O260" t="str">
            <v/>
          </cell>
          <cell r="R260" t="str">
            <v/>
          </cell>
        </row>
        <row r="261">
          <cell r="K261" t="str">
            <v/>
          </cell>
          <cell r="L261" t="str">
            <v/>
          </cell>
          <cell r="M261" t="str">
            <v/>
          </cell>
          <cell r="O261" t="str">
            <v/>
          </cell>
          <cell r="R261" t="str">
            <v/>
          </cell>
        </row>
        <row r="262">
          <cell r="K262" t="str">
            <v/>
          </cell>
          <cell r="L262" t="str">
            <v/>
          </cell>
          <cell r="M262" t="str">
            <v/>
          </cell>
          <cell r="O262" t="str">
            <v/>
          </cell>
          <cell r="R262" t="str">
            <v/>
          </cell>
        </row>
        <row r="263">
          <cell r="K263" t="str">
            <v/>
          </cell>
          <cell r="L263" t="str">
            <v/>
          </cell>
          <cell r="M263" t="str">
            <v/>
          </cell>
          <cell r="O263" t="str">
            <v/>
          </cell>
          <cell r="R263" t="str">
            <v/>
          </cell>
        </row>
        <row r="264">
          <cell r="K264" t="str">
            <v/>
          </cell>
          <cell r="L264" t="str">
            <v/>
          </cell>
          <cell r="M264" t="str">
            <v/>
          </cell>
          <cell r="O264" t="str">
            <v/>
          </cell>
          <cell r="R264" t="str">
            <v/>
          </cell>
        </row>
        <row r="265">
          <cell r="K265" t="str">
            <v/>
          </cell>
          <cell r="L265" t="str">
            <v/>
          </cell>
          <cell r="M265" t="str">
            <v/>
          </cell>
          <cell r="O265" t="str">
            <v/>
          </cell>
          <cell r="R265" t="str">
            <v/>
          </cell>
        </row>
        <row r="266">
          <cell r="K266" t="str">
            <v/>
          </cell>
          <cell r="L266" t="str">
            <v/>
          </cell>
          <cell r="M266" t="str">
            <v/>
          </cell>
          <cell r="O266" t="str">
            <v/>
          </cell>
          <cell r="R266" t="str">
            <v/>
          </cell>
        </row>
        <row r="267">
          <cell r="K267" t="str">
            <v/>
          </cell>
          <cell r="L267" t="str">
            <v/>
          </cell>
          <cell r="M267" t="str">
            <v/>
          </cell>
          <cell r="O267" t="str">
            <v/>
          </cell>
          <cell r="R267" t="str">
            <v/>
          </cell>
        </row>
        <row r="268">
          <cell r="K268" t="str">
            <v/>
          </cell>
          <cell r="L268" t="str">
            <v/>
          </cell>
          <cell r="M268" t="str">
            <v/>
          </cell>
          <cell r="O268" t="str">
            <v/>
          </cell>
          <cell r="R268" t="str">
            <v/>
          </cell>
        </row>
        <row r="269">
          <cell r="K269" t="str">
            <v/>
          </cell>
          <cell r="L269" t="str">
            <v/>
          </cell>
          <cell r="M269" t="str">
            <v/>
          </cell>
          <cell r="O269" t="str">
            <v/>
          </cell>
          <cell r="R269" t="str">
            <v/>
          </cell>
        </row>
        <row r="270">
          <cell r="K270" t="str">
            <v/>
          </cell>
          <cell r="L270" t="str">
            <v/>
          </cell>
          <cell r="M270" t="str">
            <v/>
          </cell>
          <cell r="O270" t="str">
            <v/>
          </cell>
          <cell r="R270" t="str">
            <v/>
          </cell>
        </row>
        <row r="271">
          <cell r="K271" t="str">
            <v/>
          </cell>
          <cell r="L271" t="str">
            <v/>
          </cell>
          <cell r="M271" t="str">
            <v/>
          </cell>
          <cell r="O271" t="str">
            <v/>
          </cell>
          <cell r="R271" t="str">
            <v/>
          </cell>
        </row>
        <row r="272">
          <cell r="K272" t="str">
            <v/>
          </cell>
          <cell r="L272" t="str">
            <v/>
          </cell>
          <cell r="M272" t="str">
            <v/>
          </cell>
          <cell r="O272" t="str">
            <v/>
          </cell>
          <cell r="R272" t="str">
            <v/>
          </cell>
        </row>
        <row r="273">
          <cell r="K273" t="str">
            <v/>
          </cell>
          <cell r="L273" t="str">
            <v/>
          </cell>
          <cell r="M273" t="str">
            <v/>
          </cell>
          <cell r="O273" t="str">
            <v/>
          </cell>
          <cell r="R273" t="str">
            <v/>
          </cell>
        </row>
        <row r="274">
          <cell r="K274" t="str">
            <v/>
          </cell>
          <cell r="L274" t="str">
            <v/>
          </cell>
          <cell r="M274" t="str">
            <v/>
          </cell>
          <cell r="O274" t="str">
            <v/>
          </cell>
          <cell r="R274" t="str">
            <v/>
          </cell>
        </row>
        <row r="275">
          <cell r="K275" t="str">
            <v/>
          </cell>
          <cell r="L275" t="str">
            <v/>
          </cell>
          <cell r="M275" t="str">
            <v/>
          </cell>
          <cell r="O275" t="str">
            <v/>
          </cell>
          <cell r="R275" t="str">
            <v/>
          </cell>
        </row>
        <row r="276">
          <cell r="K276" t="str">
            <v/>
          </cell>
          <cell r="L276" t="str">
            <v/>
          </cell>
          <cell r="M276" t="str">
            <v/>
          </cell>
          <cell r="O276" t="str">
            <v/>
          </cell>
          <cell r="R276" t="str">
            <v/>
          </cell>
        </row>
        <row r="277">
          <cell r="K277" t="str">
            <v/>
          </cell>
          <cell r="L277" t="str">
            <v/>
          </cell>
          <cell r="M277" t="str">
            <v/>
          </cell>
          <cell r="O277" t="str">
            <v/>
          </cell>
          <cell r="R277" t="str">
            <v/>
          </cell>
        </row>
        <row r="278">
          <cell r="K278" t="str">
            <v/>
          </cell>
          <cell r="L278" t="str">
            <v/>
          </cell>
          <cell r="M278" t="str">
            <v/>
          </cell>
          <cell r="O278" t="str">
            <v/>
          </cell>
          <cell r="R278" t="str">
            <v/>
          </cell>
        </row>
        <row r="279">
          <cell r="K279" t="str">
            <v/>
          </cell>
          <cell r="L279" t="str">
            <v/>
          </cell>
          <cell r="M279" t="str">
            <v/>
          </cell>
          <cell r="O279" t="str">
            <v/>
          </cell>
          <cell r="R279" t="str">
            <v/>
          </cell>
        </row>
        <row r="280">
          <cell r="K280" t="str">
            <v/>
          </cell>
          <cell r="L280" t="str">
            <v/>
          </cell>
          <cell r="M280" t="str">
            <v/>
          </cell>
          <cell r="O280" t="str">
            <v/>
          </cell>
          <cell r="R280" t="str">
            <v/>
          </cell>
        </row>
        <row r="281">
          <cell r="K281" t="str">
            <v/>
          </cell>
          <cell r="L281" t="str">
            <v/>
          </cell>
          <cell r="M281" t="str">
            <v/>
          </cell>
          <cell r="O281" t="str">
            <v/>
          </cell>
          <cell r="R281" t="str">
            <v/>
          </cell>
        </row>
        <row r="282">
          <cell r="K282" t="str">
            <v/>
          </cell>
          <cell r="L282" t="str">
            <v/>
          </cell>
          <cell r="M282" t="str">
            <v/>
          </cell>
          <cell r="O282" t="str">
            <v/>
          </cell>
          <cell r="R282" t="str">
            <v/>
          </cell>
        </row>
        <row r="283">
          <cell r="K283" t="str">
            <v/>
          </cell>
          <cell r="L283" t="str">
            <v/>
          </cell>
          <cell r="M283" t="str">
            <v/>
          </cell>
          <cell r="O283" t="str">
            <v/>
          </cell>
          <cell r="R283" t="str">
            <v/>
          </cell>
        </row>
        <row r="284">
          <cell r="K284" t="str">
            <v/>
          </cell>
          <cell r="L284" t="str">
            <v/>
          </cell>
          <cell r="M284" t="str">
            <v/>
          </cell>
          <cell r="O284" t="str">
            <v/>
          </cell>
          <cell r="R284" t="str">
            <v/>
          </cell>
        </row>
        <row r="285">
          <cell r="K285" t="str">
            <v/>
          </cell>
          <cell r="L285" t="str">
            <v/>
          </cell>
          <cell r="M285" t="str">
            <v/>
          </cell>
          <cell r="O285" t="str">
            <v/>
          </cell>
          <cell r="R285" t="str">
            <v/>
          </cell>
        </row>
        <row r="286">
          <cell r="K286" t="str">
            <v/>
          </cell>
          <cell r="L286" t="str">
            <v/>
          </cell>
          <cell r="M286" t="str">
            <v/>
          </cell>
          <cell r="O286" t="str">
            <v/>
          </cell>
          <cell r="R286" t="str">
            <v/>
          </cell>
        </row>
        <row r="287">
          <cell r="K287" t="str">
            <v/>
          </cell>
          <cell r="L287" t="str">
            <v/>
          </cell>
          <cell r="M287" t="str">
            <v/>
          </cell>
          <cell r="O287" t="str">
            <v/>
          </cell>
          <cell r="R287" t="str">
            <v/>
          </cell>
        </row>
        <row r="288">
          <cell r="K288" t="str">
            <v/>
          </cell>
          <cell r="L288" t="str">
            <v/>
          </cell>
          <cell r="M288" t="str">
            <v/>
          </cell>
          <cell r="O288" t="str">
            <v/>
          </cell>
          <cell r="R288" t="str">
            <v/>
          </cell>
        </row>
        <row r="289">
          <cell r="K289" t="str">
            <v/>
          </cell>
          <cell r="L289" t="str">
            <v/>
          </cell>
          <cell r="M289" t="str">
            <v/>
          </cell>
          <cell r="O289" t="str">
            <v/>
          </cell>
          <cell r="R289" t="str">
            <v/>
          </cell>
        </row>
        <row r="290">
          <cell r="K290" t="str">
            <v/>
          </cell>
          <cell r="L290" t="str">
            <v/>
          </cell>
          <cell r="M290" t="str">
            <v/>
          </cell>
          <cell r="O290" t="str">
            <v/>
          </cell>
          <cell r="R290" t="str">
            <v/>
          </cell>
        </row>
        <row r="291">
          <cell r="K291" t="str">
            <v/>
          </cell>
          <cell r="L291" t="str">
            <v/>
          </cell>
          <cell r="M291" t="str">
            <v/>
          </cell>
          <cell r="O291" t="str">
            <v/>
          </cell>
          <cell r="R291" t="str">
            <v/>
          </cell>
        </row>
        <row r="292">
          <cell r="K292" t="str">
            <v/>
          </cell>
          <cell r="L292" t="str">
            <v/>
          </cell>
          <cell r="M292" t="str">
            <v/>
          </cell>
          <cell r="O292" t="str">
            <v/>
          </cell>
          <cell r="R292" t="str">
            <v/>
          </cell>
        </row>
        <row r="293">
          <cell r="K293" t="str">
            <v/>
          </cell>
          <cell r="L293" t="str">
            <v/>
          </cell>
          <cell r="M293" t="str">
            <v/>
          </cell>
          <cell r="O293" t="str">
            <v/>
          </cell>
          <cell r="R293" t="str">
            <v/>
          </cell>
        </row>
        <row r="294">
          <cell r="K294" t="str">
            <v/>
          </cell>
          <cell r="L294" t="str">
            <v/>
          </cell>
          <cell r="M294" t="str">
            <v/>
          </cell>
          <cell r="O294" t="str">
            <v/>
          </cell>
          <cell r="R294" t="str">
            <v/>
          </cell>
        </row>
        <row r="295">
          <cell r="K295" t="str">
            <v/>
          </cell>
          <cell r="L295" t="str">
            <v/>
          </cell>
          <cell r="M295" t="str">
            <v/>
          </cell>
          <cell r="O295" t="str">
            <v/>
          </cell>
          <cell r="R295" t="str">
            <v/>
          </cell>
        </row>
        <row r="296">
          <cell r="K296" t="str">
            <v/>
          </cell>
          <cell r="L296" t="str">
            <v/>
          </cell>
          <cell r="M296" t="str">
            <v/>
          </cell>
          <cell r="O296" t="str">
            <v/>
          </cell>
          <cell r="R296" t="str">
            <v/>
          </cell>
        </row>
        <row r="297">
          <cell r="K297" t="str">
            <v/>
          </cell>
          <cell r="L297" t="str">
            <v/>
          </cell>
          <cell r="M297" t="str">
            <v/>
          </cell>
          <cell r="O297" t="str">
            <v/>
          </cell>
          <cell r="R297" t="str">
            <v/>
          </cell>
        </row>
        <row r="298">
          <cell r="K298" t="str">
            <v/>
          </cell>
          <cell r="L298" t="str">
            <v/>
          </cell>
          <cell r="M298" t="str">
            <v/>
          </cell>
          <cell r="O298" t="str">
            <v/>
          </cell>
          <cell r="R298" t="str">
            <v/>
          </cell>
        </row>
        <row r="299">
          <cell r="K299" t="str">
            <v/>
          </cell>
          <cell r="L299" t="str">
            <v/>
          </cell>
          <cell r="M299" t="str">
            <v/>
          </cell>
          <cell r="O299" t="str">
            <v/>
          </cell>
          <cell r="R299" t="str">
            <v/>
          </cell>
        </row>
        <row r="300">
          <cell r="K300" t="str">
            <v/>
          </cell>
          <cell r="L300" t="str">
            <v/>
          </cell>
          <cell r="M300" t="str">
            <v/>
          </cell>
          <cell r="O300" t="str">
            <v/>
          </cell>
          <cell r="R300" t="str">
            <v/>
          </cell>
        </row>
        <row r="301">
          <cell r="K301" t="str">
            <v/>
          </cell>
          <cell r="L301" t="str">
            <v/>
          </cell>
          <cell r="M301" t="str">
            <v/>
          </cell>
          <cell r="O301" t="str">
            <v/>
          </cell>
          <cell r="R301" t="str">
            <v/>
          </cell>
        </row>
        <row r="302">
          <cell r="K302" t="str">
            <v/>
          </cell>
          <cell r="L302" t="str">
            <v/>
          </cell>
          <cell r="M302" t="str">
            <v/>
          </cell>
          <cell r="O302" t="str">
            <v/>
          </cell>
          <cell r="R302" t="str">
            <v/>
          </cell>
        </row>
        <row r="303">
          <cell r="K303" t="str">
            <v/>
          </cell>
          <cell r="L303" t="str">
            <v/>
          </cell>
          <cell r="M303" t="str">
            <v/>
          </cell>
          <cell r="O303" t="str">
            <v/>
          </cell>
          <cell r="R303" t="str">
            <v/>
          </cell>
        </row>
      </sheetData>
      <sheetData sheetId="3">
        <row r="4">
          <cell r="G4" t="str">
            <v>Shop</v>
          </cell>
        </row>
        <row r="5">
          <cell r="G5" t="str">
            <v>VNV02</v>
          </cell>
        </row>
        <row r="6">
          <cell r="G6" t="str">
            <v>Times City</v>
          </cell>
        </row>
        <row r="7">
          <cell r="G7" t="str">
            <v>458 Minh Khai St., Hai Ba Trung Dist., Hanoi</v>
          </cell>
        </row>
        <row r="8">
          <cell r="G8">
            <v>118.8</v>
          </cell>
          <cell r="H8" t="str">
            <v>sq. m</v>
          </cell>
        </row>
        <row r="9">
          <cell r="G9" t="str">
            <v>Gior Fashion Company Limited</v>
          </cell>
        </row>
        <row r="10">
          <cell r="G10" t="str">
            <v>Vincom</v>
          </cell>
        </row>
        <row r="11">
          <cell r="G11">
            <v>22</v>
          </cell>
        </row>
        <row r="13">
          <cell r="G13">
            <v>22</v>
          </cell>
        </row>
        <row r="14">
          <cell r="G14">
            <v>43040</v>
          </cell>
        </row>
        <row r="15">
          <cell r="G15">
            <v>44135</v>
          </cell>
        </row>
        <row r="20">
          <cell r="G20" t="str">
            <v>NA</v>
          </cell>
        </row>
        <row r="23">
          <cell r="G23" t="str">
            <v>NA</v>
          </cell>
        </row>
        <row r="24">
          <cell r="G24" t="str">
            <v>NA</v>
          </cell>
        </row>
        <row r="27">
          <cell r="G27" t="str">
            <v>NA</v>
          </cell>
        </row>
        <row r="29">
          <cell r="G29" t="str">
            <v>VND</v>
          </cell>
        </row>
        <row r="30">
          <cell r="G30" t="str">
            <v>payable at the beginning</v>
          </cell>
        </row>
        <row r="32">
          <cell r="G32" t="str">
            <v>Yes</v>
          </cell>
        </row>
        <row r="36">
          <cell r="G36" t="str">
            <v>NA</v>
          </cell>
        </row>
        <row r="40">
          <cell r="G40" t="str">
            <v>NA</v>
          </cell>
        </row>
        <row r="45">
          <cell r="G45" t="str">
            <v>NA</v>
          </cell>
        </row>
        <row r="49">
          <cell r="G49" t="str">
            <v>NA</v>
          </cell>
        </row>
        <row r="53">
          <cell r="G53" t="str">
            <v>NA</v>
          </cell>
        </row>
        <row r="57">
          <cell r="G57">
            <v>360676800</v>
          </cell>
        </row>
        <row r="58">
          <cell r="G58">
            <v>319690800</v>
          </cell>
        </row>
        <row r="59">
          <cell r="G59">
            <v>40986000</v>
          </cell>
        </row>
        <row r="62">
          <cell r="G62">
            <v>7.8E-2</v>
          </cell>
        </row>
        <row r="63">
          <cell r="G63">
            <v>6.4999999999999997E-3</v>
          </cell>
        </row>
        <row r="64">
          <cell r="G64">
            <v>2237835600</v>
          </cell>
        </row>
        <row r="65">
          <cell r="G65">
            <v>2237835600</v>
          </cell>
        </row>
        <row r="66">
          <cell r="G66">
            <v>0</v>
          </cell>
        </row>
        <row r="70">
          <cell r="G70">
            <v>2192066407.9766722</v>
          </cell>
        </row>
        <row r="71">
          <cell r="G71">
            <v>2085502807.9766719</v>
          </cell>
        </row>
        <row r="72">
          <cell r="G72">
            <v>106563600</v>
          </cell>
          <cell r="H72">
            <v>0</v>
          </cell>
        </row>
        <row r="75">
          <cell r="H75">
            <v>0</v>
          </cell>
        </row>
        <row r="124">
          <cell r="J124">
            <v>2085502807.9766719</v>
          </cell>
          <cell r="K124" t="str">
            <v/>
          </cell>
          <cell r="L124" t="str">
            <v/>
          </cell>
          <cell r="M124" t="str">
            <v/>
          </cell>
          <cell r="O124">
            <v>13555768.251848366</v>
          </cell>
          <cell r="Q124">
            <v>2192066407.9766722</v>
          </cell>
          <cell r="R124">
            <v>-99639382.180757821</v>
          </cell>
        </row>
        <row r="125">
          <cell r="K125">
            <v>-106563600</v>
          </cell>
          <cell r="L125">
            <v>0</v>
          </cell>
          <cell r="M125">
            <v>0</v>
          </cell>
          <cell r="O125">
            <v>12951217.345485382</v>
          </cell>
          <cell r="R125">
            <v>-99639382.180757821</v>
          </cell>
        </row>
        <row r="126">
          <cell r="K126">
            <v>-106563600</v>
          </cell>
          <cell r="L126">
            <v>0</v>
          </cell>
          <cell r="M126">
            <v>0</v>
          </cell>
          <cell r="O126">
            <v>12342736.858231038</v>
          </cell>
          <cell r="R126">
            <v>-99639382.180757821</v>
          </cell>
        </row>
        <row r="127">
          <cell r="K127">
            <v>-106563600</v>
          </cell>
          <cell r="L127">
            <v>0</v>
          </cell>
          <cell r="M127">
            <v>0</v>
          </cell>
          <cell r="O127">
            <v>11730301.247809539</v>
          </cell>
          <cell r="R127">
            <v>-99639382.180757821</v>
          </cell>
        </row>
        <row r="128">
          <cell r="K128">
            <v>-106563600</v>
          </cell>
          <cell r="L128">
            <v>0</v>
          </cell>
          <cell r="M128">
            <v>0</v>
          </cell>
          <cell r="O128">
            <v>11113884.805920303</v>
          </cell>
          <cell r="R128">
            <v>-99639382.180757821</v>
          </cell>
        </row>
        <row r="129">
          <cell r="K129">
            <v>-106563600</v>
          </cell>
          <cell r="L129">
            <v>0</v>
          </cell>
          <cell r="M129">
            <v>0</v>
          </cell>
          <cell r="O129">
            <v>10493461.657158785</v>
          </cell>
          <cell r="R129">
            <v>-99639382.180757821</v>
          </cell>
        </row>
        <row r="130">
          <cell r="K130">
            <v>-106563600</v>
          </cell>
          <cell r="L130">
            <v>0</v>
          </cell>
          <cell r="M130">
            <v>0</v>
          </cell>
          <cell r="O130">
            <v>9869005.7579303179</v>
          </cell>
          <cell r="R130">
            <v>-99639382.180757821</v>
          </cell>
        </row>
        <row r="131">
          <cell r="K131">
            <v>-106563600</v>
          </cell>
          <cell r="L131">
            <v>0</v>
          </cell>
          <cell r="M131">
            <v>0</v>
          </cell>
          <cell r="O131">
            <v>9240490.8953568637</v>
          </cell>
          <cell r="R131">
            <v>-99639382.180757821</v>
          </cell>
        </row>
        <row r="132">
          <cell r="K132">
            <v>-106563600</v>
          </cell>
          <cell r="L132">
            <v>0</v>
          </cell>
          <cell r="M132">
            <v>0</v>
          </cell>
          <cell r="O132">
            <v>8607890.6861766838</v>
          </cell>
          <cell r="R132">
            <v>-99639382.180757821</v>
          </cell>
        </row>
        <row r="133">
          <cell r="K133">
            <v>-106563600</v>
          </cell>
          <cell r="L133">
            <v>0</v>
          </cell>
          <cell r="M133">
            <v>0</v>
          </cell>
          <cell r="O133">
            <v>7971178.575636833</v>
          </cell>
          <cell r="R133">
            <v>-99639382.180757821</v>
          </cell>
        </row>
        <row r="134">
          <cell r="K134">
            <v>-106563600</v>
          </cell>
          <cell r="L134">
            <v>0</v>
          </cell>
          <cell r="M134">
            <v>0</v>
          </cell>
          <cell r="O134">
            <v>7330327.8363784729</v>
          </cell>
          <cell r="R134">
            <v>-99639382.180757821</v>
          </cell>
        </row>
        <row r="135">
          <cell r="K135">
            <v>-106563600</v>
          </cell>
          <cell r="L135">
            <v>0</v>
          </cell>
          <cell r="M135">
            <v>0</v>
          </cell>
          <cell r="O135">
            <v>6685311.5673149331</v>
          </cell>
          <cell r="R135">
            <v>-99639382.180757821</v>
          </cell>
        </row>
        <row r="136">
          <cell r="K136">
            <v>-106563600</v>
          </cell>
          <cell r="L136">
            <v>0</v>
          </cell>
          <cell r="M136">
            <v>0</v>
          </cell>
          <cell r="O136">
            <v>6036102.6925024809</v>
          </cell>
          <cell r="R136">
            <v>-99639382.180757821</v>
          </cell>
        </row>
        <row r="137">
          <cell r="K137">
            <v>-106563600</v>
          </cell>
          <cell r="L137">
            <v>0</v>
          </cell>
          <cell r="M137">
            <v>0</v>
          </cell>
          <cell r="O137">
            <v>5382673.9600037467</v>
          </cell>
          <cell r="R137">
            <v>-99639382.180757821</v>
          </cell>
        </row>
        <row r="138">
          <cell r="K138">
            <v>-106563600</v>
          </cell>
          <cell r="L138">
            <v>0</v>
          </cell>
          <cell r="M138">
            <v>0</v>
          </cell>
          <cell r="O138">
            <v>4724997.9407437714</v>
          </cell>
          <cell r="R138">
            <v>-99639382.180757821</v>
          </cell>
        </row>
        <row r="139">
          <cell r="K139">
            <v>-106563600</v>
          </cell>
          <cell r="L139">
            <v>0</v>
          </cell>
          <cell r="M139">
            <v>0</v>
          </cell>
          <cell r="O139">
            <v>4063047.027358606</v>
          </cell>
          <cell r="R139">
            <v>-99639382.180757821</v>
          </cell>
        </row>
        <row r="140">
          <cell r="K140">
            <v>-106563600</v>
          </cell>
          <cell r="L140">
            <v>0</v>
          </cell>
          <cell r="M140">
            <v>0</v>
          </cell>
          <cell r="O140">
            <v>3396793.4330364373</v>
          </cell>
          <cell r="R140">
            <v>-99639382.180757821</v>
          </cell>
        </row>
        <row r="141">
          <cell r="K141">
            <v>-106563600</v>
          </cell>
          <cell r="L141">
            <v>0</v>
          </cell>
          <cell r="M141">
            <v>0</v>
          </cell>
          <cell r="O141">
            <v>2726209.1903511742</v>
          </cell>
          <cell r="R141">
            <v>-99639382.180757821</v>
          </cell>
        </row>
        <row r="142">
          <cell r="K142">
            <v>-106563600</v>
          </cell>
          <cell r="L142">
            <v>0</v>
          </cell>
          <cell r="M142">
            <v>0</v>
          </cell>
          <cell r="O142">
            <v>2051266.1500884569</v>
          </cell>
          <cell r="R142">
            <v>-99639382.180757821</v>
          </cell>
        </row>
        <row r="143">
          <cell r="K143">
            <v>-106563600</v>
          </cell>
          <cell r="L143">
            <v>0</v>
          </cell>
          <cell r="M143">
            <v>0</v>
          </cell>
          <cell r="O143">
            <v>1371935.9800640317</v>
          </cell>
          <cell r="R143">
            <v>-99639382.180757821</v>
          </cell>
        </row>
        <row r="144">
          <cell r="K144">
            <v>-106563600</v>
          </cell>
          <cell r="L144">
            <v>0</v>
          </cell>
          <cell r="M144">
            <v>0</v>
          </cell>
          <cell r="O144">
            <v>688190.16393444804</v>
          </cell>
          <cell r="R144">
            <v>-99639382.180757821</v>
          </cell>
        </row>
        <row r="145">
          <cell r="K145">
            <v>-106563600</v>
          </cell>
          <cell r="L145">
            <v>0</v>
          </cell>
          <cell r="M145">
            <v>0</v>
          </cell>
          <cell r="O145">
            <v>2.1986663341522217E-8</v>
          </cell>
          <cell r="R145">
            <v>-99639382.180757821</v>
          </cell>
        </row>
        <row r="146">
          <cell r="K146" t="str">
            <v/>
          </cell>
          <cell r="L146" t="str">
            <v/>
          </cell>
          <cell r="M146" t="str">
            <v/>
          </cell>
          <cell r="O146" t="str">
            <v/>
          </cell>
          <cell r="R146" t="str">
            <v/>
          </cell>
        </row>
        <row r="147">
          <cell r="K147" t="str">
            <v/>
          </cell>
          <cell r="L147" t="str">
            <v/>
          </cell>
          <cell r="M147" t="str">
            <v/>
          </cell>
          <cell r="O147" t="str">
            <v/>
          </cell>
          <cell r="R147" t="str">
            <v/>
          </cell>
        </row>
        <row r="148">
          <cell r="K148" t="str">
            <v/>
          </cell>
          <cell r="L148" t="str">
            <v/>
          </cell>
          <cell r="M148" t="str">
            <v/>
          </cell>
          <cell r="O148" t="str">
            <v/>
          </cell>
          <cell r="R148" t="str">
            <v/>
          </cell>
        </row>
        <row r="149">
          <cell r="K149" t="str">
            <v/>
          </cell>
          <cell r="L149" t="str">
            <v/>
          </cell>
          <cell r="M149" t="str">
            <v/>
          </cell>
          <cell r="O149" t="str">
            <v/>
          </cell>
          <cell r="R149" t="str">
            <v/>
          </cell>
        </row>
        <row r="150">
          <cell r="K150" t="str">
            <v/>
          </cell>
          <cell r="L150" t="str">
            <v/>
          </cell>
          <cell r="M150" t="str">
            <v/>
          </cell>
          <cell r="O150" t="str">
            <v/>
          </cell>
          <cell r="R150" t="str">
            <v/>
          </cell>
        </row>
        <row r="151">
          <cell r="K151" t="str">
            <v/>
          </cell>
          <cell r="L151" t="str">
            <v/>
          </cell>
          <cell r="M151" t="str">
            <v/>
          </cell>
          <cell r="O151" t="str">
            <v/>
          </cell>
          <cell r="R151" t="str">
            <v/>
          </cell>
        </row>
        <row r="152">
          <cell r="K152" t="str">
            <v/>
          </cell>
          <cell r="L152" t="str">
            <v/>
          </cell>
          <cell r="M152" t="str">
            <v/>
          </cell>
          <cell r="O152" t="str">
            <v/>
          </cell>
          <cell r="R152" t="str">
            <v/>
          </cell>
        </row>
        <row r="153">
          <cell r="K153" t="str">
            <v/>
          </cell>
          <cell r="L153" t="str">
            <v/>
          </cell>
          <cell r="M153" t="str">
            <v/>
          </cell>
          <cell r="O153" t="str">
            <v/>
          </cell>
          <cell r="R153" t="str">
            <v/>
          </cell>
        </row>
        <row r="154">
          <cell r="K154" t="str">
            <v/>
          </cell>
          <cell r="L154" t="str">
            <v/>
          </cell>
          <cell r="M154" t="str">
            <v/>
          </cell>
          <cell r="O154" t="str">
            <v/>
          </cell>
          <cell r="R154" t="str">
            <v/>
          </cell>
        </row>
        <row r="155">
          <cell r="K155" t="str">
            <v/>
          </cell>
          <cell r="L155" t="str">
            <v/>
          </cell>
          <cell r="M155" t="str">
            <v/>
          </cell>
          <cell r="O155" t="str">
            <v/>
          </cell>
          <cell r="R155" t="str">
            <v/>
          </cell>
        </row>
        <row r="156">
          <cell r="K156" t="str">
            <v/>
          </cell>
          <cell r="L156" t="str">
            <v/>
          </cell>
          <cell r="M156" t="str">
            <v/>
          </cell>
          <cell r="O156" t="str">
            <v/>
          </cell>
          <cell r="R156" t="str">
            <v/>
          </cell>
        </row>
        <row r="157">
          <cell r="K157" t="str">
            <v/>
          </cell>
          <cell r="L157" t="str">
            <v/>
          </cell>
          <cell r="M157" t="str">
            <v/>
          </cell>
          <cell r="O157" t="str">
            <v/>
          </cell>
          <cell r="R157" t="str">
            <v/>
          </cell>
        </row>
        <row r="158">
          <cell r="K158" t="str">
            <v/>
          </cell>
          <cell r="L158" t="str">
            <v/>
          </cell>
          <cell r="M158" t="str">
            <v/>
          </cell>
          <cell r="O158" t="str">
            <v/>
          </cell>
          <cell r="R158" t="str">
            <v/>
          </cell>
        </row>
        <row r="159">
          <cell r="K159" t="str">
            <v/>
          </cell>
          <cell r="L159" t="str">
            <v/>
          </cell>
          <cell r="M159" t="str">
            <v/>
          </cell>
          <cell r="O159" t="str">
            <v/>
          </cell>
          <cell r="R159" t="str">
            <v/>
          </cell>
        </row>
        <row r="160">
          <cell r="K160" t="str">
            <v/>
          </cell>
          <cell r="L160" t="str">
            <v/>
          </cell>
          <cell r="M160" t="str">
            <v/>
          </cell>
          <cell r="O160" t="str">
            <v/>
          </cell>
          <cell r="R160" t="str">
            <v/>
          </cell>
        </row>
        <row r="161">
          <cell r="K161" t="str">
            <v/>
          </cell>
          <cell r="L161" t="str">
            <v/>
          </cell>
          <cell r="M161" t="str">
            <v/>
          </cell>
          <cell r="O161" t="str">
            <v/>
          </cell>
          <cell r="R161" t="str">
            <v/>
          </cell>
        </row>
        <row r="162">
          <cell r="K162" t="str">
            <v/>
          </cell>
          <cell r="L162" t="str">
            <v/>
          </cell>
          <cell r="M162" t="str">
            <v/>
          </cell>
          <cell r="O162" t="str">
            <v/>
          </cell>
          <cell r="R162" t="str">
            <v/>
          </cell>
        </row>
        <row r="163">
          <cell r="K163" t="str">
            <v/>
          </cell>
          <cell r="L163" t="str">
            <v/>
          </cell>
          <cell r="M163" t="str">
            <v/>
          </cell>
          <cell r="O163" t="str">
            <v/>
          </cell>
          <cell r="R163" t="str">
            <v/>
          </cell>
        </row>
        <row r="164">
          <cell r="K164" t="str">
            <v/>
          </cell>
          <cell r="L164" t="str">
            <v/>
          </cell>
          <cell r="M164" t="str">
            <v/>
          </cell>
          <cell r="O164" t="str">
            <v/>
          </cell>
          <cell r="R164" t="str">
            <v/>
          </cell>
        </row>
        <row r="165">
          <cell r="K165" t="str">
            <v/>
          </cell>
          <cell r="L165" t="str">
            <v/>
          </cell>
          <cell r="M165" t="str">
            <v/>
          </cell>
          <cell r="O165" t="str">
            <v/>
          </cell>
          <cell r="R165" t="str">
            <v/>
          </cell>
        </row>
        <row r="166">
          <cell r="K166" t="str">
            <v/>
          </cell>
          <cell r="L166" t="str">
            <v/>
          </cell>
          <cell r="M166" t="str">
            <v/>
          </cell>
          <cell r="O166" t="str">
            <v/>
          </cell>
          <cell r="R166" t="str">
            <v/>
          </cell>
        </row>
        <row r="167">
          <cell r="K167" t="str">
            <v/>
          </cell>
          <cell r="L167" t="str">
            <v/>
          </cell>
          <cell r="M167" t="str">
            <v/>
          </cell>
          <cell r="O167" t="str">
            <v/>
          </cell>
          <cell r="R167" t="str">
            <v/>
          </cell>
        </row>
        <row r="168">
          <cell r="K168" t="str">
            <v/>
          </cell>
          <cell r="L168" t="str">
            <v/>
          </cell>
          <cell r="M168" t="str">
            <v/>
          </cell>
          <cell r="O168" t="str">
            <v/>
          </cell>
          <cell r="R168" t="str">
            <v/>
          </cell>
        </row>
        <row r="169">
          <cell r="K169" t="str">
            <v/>
          </cell>
          <cell r="L169" t="str">
            <v/>
          </cell>
          <cell r="M169" t="str">
            <v/>
          </cell>
          <cell r="O169" t="str">
            <v/>
          </cell>
          <cell r="R169" t="str">
            <v/>
          </cell>
        </row>
        <row r="170">
          <cell r="K170" t="str">
            <v/>
          </cell>
          <cell r="L170" t="str">
            <v/>
          </cell>
          <cell r="M170" t="str">
            <v/>
          </cell>
          <cell r="O170" t="str">
            <v/>
          </cell>
          <cell r="R170" t="str">
            <v/>
          </cell>
        </row>
        <row r="171">
          <cell r="K171" t="str">
            <v/>
          </cell>
          <cell r="L171" t="str">
            <v/>
          </cell>
          <cell r="M171" t="str">
            <v/>
          </cell>
          <cell r="O171" t="str">
            <v/>
          </cell>
          <cell r="R171" t="str">
            <v/>
          </cell>
        </row>
        <row r="172">
          <cell r="K172" t="str">
            <v/>
          </cell>
          <cell r="L172" t="str">
            <v/>
          </cell>
          <cell r="M172" t="str">
            <v/>
          </cell>
          <cell r="O172" t="str">
            <v/>
          </cell>
          <cell r="R172" t="str">
            <v/>
          </cell>
        </row>
        <row r="173">
          <cell r="K173" t="str">
            <v/>
          </cell>
          <cell r="L173" t="str">
            <v/>
          </cell>
          <cell r="M173" t="str">
            <v/>
          </cell>
          <cell r="O173" t="str">
            <v/>
          </cell>
          <cell r="R173" t="str">
            <v/>
          </cell>
        </row>
        <row r="174">
          <cell r="K174" t="str">
            <v/>
          </cell>
          <cell r="L174" t="str">
            <v/>
          </cell>
          <cell r="M174" t="str">
            <v/>
          </cell>
          <cell r="O174" t="str">
            <v/>
          </cell>
          <cell r="R174" t="str">
            <v/>
          </cell>
        </row>
        <row r="175">
          <cell r="K175" t="str">
            <v/>
          </cell>
          <cell r="L175" t="str">
            <v/>
          </cell>
          <cell r="M175" t="str">
            <v/>
          </cell>
          <cell r="O175" t="str">
            <v/>
          </cell>
          <cell r="R175" t="str">
            <v/>
          </cell>
        </row>
        <row r="176">
          <cell r="K176" t="str">
            <v/>
          </cell>
          <cell r="L176" t="str">
            <v/>
          </cell>
          <cell r="M176" t="str">
            <v/>
          </cell>
          <cell r="O176" t="str">
            <v/>
          </cell>
          <cell r="R176" t="str">
            <v/>
          </cell>
        </row>
        <row r="177">
          <cell r="K177" t="str">
            <v/>
          </cell>
          <cell r="L177" t="str">
            <v/>
          </cell>
          <cell r="M177" t="str">
            <v/>
          </cell>
          <cell r="O177" t="str">
            <v/>
          </cell>
          <cell r="R177" t="str">
            <v/>
          </cell>
        </row>
        <row r="178">
          <cell r="K178" t="str">
            <v/>
          </cell>
          <cell r="L178" t="str">
            <v/>
          </cell>
          <cell r="M178" t="str">
            <v/>
          </cell>
          <cell r="O178" t="str">
            <v/>
          </cell>
          <cell r="R178" t="str">
            <v/>
          </cell>
        </row>
        <row r="179">
          <cell r="K179" t="str">
            <v/>
          </cell>
          <cell r="L179" t="str">
            <v/>
          </cell>
          <cell r="M179" t="str">
            <v/>
          </cell>
          <cell r="O179" t="str">
            <v/>
          </cell>
          <cell r="R179" t="str">
            <v/>
          </cell>
        </row>
        <row r="180">
          <cell r="K180" t="str">
            <v/>
          </cell>
          <cell r="L180" t="str">
            <v/>
          </cell>
          <cell r="M180" t="str">
            <v/>
          </cell>
          <cell r="O180" t="str">
            <v/>
          </cell>
          <cell r="R180" t="str">
            <v/>
          </cell>
        </row>
        <row r="181">
          <cell r="K181" t="str">
            <v/>
          </cell>
          <cell r="L181" t="str">
            <v/>
          </cell>
          <cell r="M181" t="str">
            <v/>
          </cell>
          <cell r="O181" t="str">
            <v/>
          </cell>
          <cell r="R181" t="str">
            <v/>
          </cell>
        </row>
        <row r="182">
          <cell r="K182" t="str">
            <v/>
          </cell>
          <cell r="L182" t="str">
            <v/>
          </cell>
          <cell r="M182" t="str">
            <v/>
          </cell>
          <cell r="O182" t="str">
            <v/>
          </cell>
          <cell r="R182" t="str">
            <v/>
          </cell>
        </row>
        <row r="183">
          <cell r="K183" t="str">
            <v/>
          </cell>
          <cell r="L183" t="str">
            <v/>
          </cell>
          <cell r="M183" t="str">
            <v/>
          </cell>
          <cell r="O183" t="str">
            <v/>
          </cell>
          <cell r="R183" t="str">
            <v/>
          </cell>
        </row>
        <row r="184">
          <cell r="K184" t="str">
            <v/>
          </cell>
          <cell r="L184" t="str">
            <v/>
          </cell>
          <cell r="M184" t="str">
            <v/>
          </cell>
          <cell r="O184" t="str">
            <v/>
          </cell>
          <cell r="R184" t="str">
            <v/>
          </cell>
        </row>
        <row r="185">
          <cell r="K185" t="str">
            <v/>
          </cell>
          <cell r="L185" t="str">
            <v/>
          </cell>
          <cell r="M185" t="str">
            <v/>
          </cell>
          <cell r="O185" t="str">
            <v/>
          </cell>
          <cell r="R185" t="str">
            <v/>
          </cell>
        </row>
        <row r="186">
          <cell r="K186" t="str">
            <v/>
          </cell>
          <cell r="L186" t="str">
            <v/>
          </cell>
          <cell r="M186" t="str">
            <v/>
          </cell>
          <cell r="O186" t="str">
            <v/>
          </cell>
          <cell r="R186" t="str">
            <v/>
          </cell>
        </row>
        <row r="187">
          <cell r="K187" t="str">
            <v/>
          </cell>
          <cell r="L187" t="str">
            <v/>
          </cell>
          <cell r="M187" t="str">
            <v/>
          </cell>
          <cell r="O187" t="str">
            <v/>
          </cell>
          <cell r="R187" t="str">
            <v/>
          </cell>
        </row>
        <row r="188">
          <cell r="K188" t="str">
            <v/>
          </cell>
          <cell r="L188" t="str">
            <v/>
          </cell>
          <cell r="M188" t="str">
            <v/>
          </cell>
          <cell r="O188" t="str">
            <v/>
          </cell>
          <cell r="R188" t="str">
            <v/>
          </cell>
        </row>
        <row r="189">
          <cell r="K189" t="str">
            <v/>
          </cell>
          <cell r="L189" t="str">
            <v/>
          </cell>
          <cell r="M189" t="str">
            <v/>
          </cell>
          <cell r="O189" t="str">
            <v/>
          </cell>
          <cell r="R189" t="str">
            <v/>
          </cell>
        </row>
        <row r="190">
          <cell r="K190" t="str">
            <v/>
          </cell>
          <cell r="L190" t="str">
            <v/>
          </cell>
          <cell r="M190" t="str">
            <v/>
          </cell>
          <cell r="O190" t="str">
            <v/>
          </cell>
          <cell r="R190" t="str">
            <v/>
          </cell>
        </row>
        <row r="191">
          <cell r="K191" t="str">
            <v/>
          </cell>
          <cell r="L191" t="str">
            <v/>
          </cell>
          <cell r="M191" t="str">
            <v/>
          </cell>
          <cell r="O191" t="str">
            <v/>
          </cell>
          <cell r="R191" t="str">
            <v/>
          </cell>
        </row>
        <row r="192">
          <cell r="K192" t="str">
            <v/>
          </cell>
          <cell r="L192" t="str">
            <v/>
          </cell>
          <cell r="M192" t="str">
            <v/>
          </cell>
          <cell r="O192" t="str">
            <v/>
          </cell>
          <cell r="R192" t="str">
            <v/>
          </cell>
        </row>
        <row r="193">
          <cell r="K193" t="str">
            <v/>
          </cell>
          <cell r="L193" t="str">
            <v/>
          </cell>
          <cell r="M193" t="str">
            <v/>
          </cell>
          <cell r="O193" t="str">
            <v/>
          </cell>
          <cell r="R193" t="str">
            <v/>
          </cell>
        </row>
        <row r="194">
          <cell r="K194" t="str">
            <v/>
          </cell>
          <cell r="L194" t="str">
            <v/>
          </cell>
          <cell r="M194" t="str">
            <v/>
          </cell>
          <cell r="O194" t="str">
            <v/>
          </cell>
          <cell r="R194" t="str">
            <v/>
          </cell>
        </row>
        <row r="195">
          <cell r="K195" t="str">
            <v/>
          </cell>
          <cell r="L195" t="str">
            <v/>
          </cell>
          <cell r="M195" t="str">
            <v/>
          </cell>
          <cell r="O195" t="str">
            <v/>
          </cell>
          <cell r="R195" t="str">
            <v/>
          </cell>
        </row>
        <row r="196">
          <cell r="K196" t="str">
            <v/>
          </cell>
          <cell r="L196" t="str">
            <v/>
          </cell>
          <cell r="M196" t="str">
            <v/>
          </cell>
          <cell r="O196" t="str">
            <v/>
          </cell>
          <cell r="R196" t="str">
            <v/>
          </cell>
        </row>
        <row r="197">
          <cell r="K197" t="str">
            <v/>
          </cell>
          <cell r="L197" t="str">
            <v/>
          </cell>
          <cell r="M197" t="str">
            <v/>
          </cell>
          <cell r="O197" t="str">
            <v/>
          </cell>
          <cell r="R197" t="str">
            <v/>
          </cell>
        </row>
        <row r="198">
          <cell r="K198" t="str">
            <v/>
          </cell>
          <cell r="L198" t="str">
            <v/>
          </cell>
          <cell r="M198" t="str">
            <v/>
          </cell>
          <cell r="O198" t="str">
            <v/>
          </cell>
          <cell r="R198" t="str">
            <v/>
          </cell>
        </row>
        <row r="199">
          <cell r="K199" t="str">
            <v/>
          </cell>
          <cell r="L199" t="str">
            <v/>
          </cell>
          <cell r="M199" t="str">
            <v/>
          </cell>
          <cell r="O199" t="str">
            <v/>
          </cell>
          <cell r="R199" t="str">
            <v/>
          </cell>
        </row>
        <row r="200">
          <cell r="K200" t="str">
            <v/>
          </cell>
          <cell r="L200" t="str">
            <v/>
          </cell>
          <cell r="M200" t="str">
            <v/>
          </cell>
          <cell r="O200" t="str">
            <v/>
          </cell>
          <cell r="R200" t="str">
            <v/>
          </cell>
        </row>
        <row r="201">
          <cell r="K201" t="str">
            <v/>
          </cell>
          <cell r="L201" t="str">
            <v/>
          </cell>
          <cell r="M201" t="str">
            <v/>
          </cell>
          <cell r="O201" t="str">
            <v/>
          </cell>
          <cell r="R201" t="str">
            <v/>
          </cell>
        </row>
        <row r="202">
          <cell r="K202" t="str">
            <v/>
          </cell>
          <cell r="L202" t="str">
            <v/>
          </cell>
          <cell r="M202" t="str">
            <v/>
          </cell>
          <cell r="O202" t="str">
            <v/>
          </cell>
          <cell r="R202" t="str">
            <v/>
          </cell>
        </row>
        <row r="203">
          <cell r="K203" t="str">
            <v/>
          </cell>
          <cell r="L203" t="str">
            <v/>
          </cell>
          <cell r="M203" t="str">
            <v/>
          </cell>
          <cell r="O203" t="str">
            <v/>
          </cell>
          <cell r="R203" t="str">
            <v/>
          </cell>
        </row>
        <row r="204">
          <cell r="K204" t="str">
            <v/>
          </cell>
          <cell r="L204" t="str">
            <v/>
          </cell>
          <cell r="M204" t="str">
            <v/>
          </cell>
          <cell r="O204" t="str">
            <v/>
          </cell>
          <cell r="R204" t="str">
            <v/>
          </cell>
        </row>
        <row r="205">
          <cell r="K205" t="str">
            <v/>
          </cell>
          <cell r="L205" t="str">
            <v/>
          </cell>
          <cell r="M205" t="str">
            <v/>
          </cell>
          <cell r="O205" t="str">
            <v/>
          </cell>
          <cell r="R205" t="str">
            <v/>
          </cell>
        </row>
        <row r="206">
          <cell r="K206" t="str">
            <v/>
          </cell>
          <cell r="L206" t="str">
            <v/>
          </cell>
          <cell r="M206" t="str">
            <v/>
          </cell>
          <cell r="O206" t="str">
            <v/>
          </cell>
          <cell r="R206" t="str">
            <v/>
          </cell>
        </row>
        <row r="207">
          <cell r="K207" t="str">
            <v/>
          </cell>
          <cell r="L207" t="str">
            <v/>
          </cell>
          <cell r="M207" t="str">
            <v/>
          </cell>
          <cell r="O207" t="str">
            <v/>
          </cell>
          <cell r="R207" t="str">
            <v/>
          </cell>
        </row>
        <row r="208">
          <cell r="K208" t="str">
            <v/>
          </cell>
          <cell r="L208" t="str">
            <v/>
          </cell>
          <cell r="M208" t="str">
            <v/>
          </cell>
          <cell r="O208" t="str">
            <v/>
          </cell>
          <cell r="R208" t="str">
            <v/>
          </cell>
        </row>
        <row r="209">
          <cell r="K209" t="str">
            <v/>
          </cell>
          <cell r="L209" t="str">
            <v/>
          </cell>
          <cell r="M209" t="str">
            <v/>
          </cell>
          <cell r="O209" t="str">
            <v/>
          </cell>
          <cell r="R209" t="str">
            <v/>
          </cell>
        </row>
        <row r="210">
          <cell r="K210" t="str">
            <v/>
          </cell>
          <cell r="L210" t="str">
            <v/>
          </cell>
          <cell r="M210" t="str">
            <v/>
          </cell>
          <cell r="O210" t="str">
            <v/>
          </cell>
          <cell r="R210" t="str">
            <v/>
          </cell>
        </row>
        <row r="211">
          <cell r="K211" t="str">
            <v/>
          </cell>
          <cell r="L211" t="str">
            <v/>
          </cell>
          <cell r="M211" t="str">
            <v/>
          </cell>
          <cell r="O211" t="str">
            <v/>
          </cell>
          <cell r="R211" t="str">
            <v/>
          </cell>
        </row>
        <row r="212">
          <cell r="K212" t="str">
            <v/>
          </cell>
          <cell r="L212" t="str">
            <v/>
          </cell>
          <cell r="M212" t="str">
            <v/>
          </cell>
          <cell r="O212" t="str">
            <v/>
          </cell>
          <cell r="R212" t="str">
            <v/>
          </cell>
        </row>
        <row r="213">
          <cell r="K213" t="str">
            <v/>
          </cell>
          <cell r="L213" t="str">
            <v/>
          </cell>
          <cell r="M213" t="str">
            <v/>
          </cell>
          <cell r="O213" t="str">
            <v/>
          </cell>
          <cell r="R213" t="str">
            <v/>
          </cell>
        </row>
        <row r="214">
          <cell r="K214" t="str">
            <v/>
          </cell>
          <cell r="L214" t="str">
            <v/>
          </cell>
          <cell r="M214" t="str">
            <v/>
          </cell>
          <cell r="O214" t="str">
            <v/>
          </cell>
          <cell r="R214" t="str">
            <v/>
          </cell>
        </row>
        <row r="215">
          <cell r="K215" t="str">
            <v/>
          </cell>
          <cell r="L215" t="str">
            <v/>
          </cell>
          <cell r="M215" t="str">
            <v/>
          </cell>
          <cell r="O215" t="str">
            <v/>
          </cell>
          <cell r="R215" t="str">
            <v/>
          </cell>
        </row>
        <row r="216">
          <cell r="K216" t="str">
            <v/>
          </cell>
          <cell r="L216" t="str">
            <v/>
          </cell>
          <cell r="M216" t="str">
            <v/>
          </cell>
          <cell r="O216" t="str">
            <v/>
          </cell>
          <cell r="R216" t="str">
            <v/>
          </cell>
        </row>
        <row r="217">
          <cell r="K217" t="str">
            <v/>
          </cell>
          <cell r="L217" t="str">
            <v/>
          </cell>
          <cell r="M217" t="str">
            <v/>
          </cell>
          <cell r="O217" t="str">
            <v/>
          </cell>
          <cell r="R217" t="str">
            <v/>
          </cell>
        </row>
        <row r="218">
          <cell r="K218" t="str">
            <v/>
          </cell>
          <cell r="L218" t="str">
            <v/>
          </cell>
          <cell r="M218" t="str">
            <v/>
          </cell>
          <cell r="O218" t="str">
            <v/>
          </cell>
          <cell r="R218" t="str">
            <v/>
          </cell>
        </row>
        <row r="219">
          <cell r="K219" t="str">
            <v/>
          </cell>
          <cell r="L219" t="str">
            <v/>
          </cell>
          <cell r="M219" t="str">
            <v/>
          </cell>
          <cell r="O219" t="str">
            <v/>
          </cell>
          <cell r="R219" t="str">
            <v/>
          </cell>
        </row>
        <row r="220">
          <cell r="K220" t="str">
            <v/>
          </cell>
          <cell r="L220" t="str">
            <v/>
          </cell>
          <cell r="M220" t="str">
            <v/>
          </cell>
          <cell r="O220" t="str">
            <v/>
          </cell>
          <cell r="R220" t="str">
            <v/>
          </cell>
        </row>
        <row r="221">
          <cell r="K221" t="str">
            <v/>
          </cell>
          <cell r="L221" t="str">
            <v/>
          </cell>
          <cell r="M221" t="str">
            <v/>
          </cell>
          <cell r="O221" t="str">
            <v/>
          </cell>
          <cell r="R221" t="str">
            <v/>
          </cell>
        </row>
        <row r="222">
          <cell r="K222" t="str">
            <v/>
          </cell>
          <cell r="L222" t="str">
            <v/>
          </cell>
          <cell r="M222" t="str">
            <v/>
          </cell>
          <cell r="O222" t="str">
            <v/>
          </cell>
          <cell r="R222" t="str">
            <v/>
          </cell>
        </row>
        <row r="223">
          <cell r="K223" t="str">
            <v/>
          </cell>
          <cell r="L223" t="str">
            <v/>
          </cell>
          <cell r="M223" t="str">
            <v/>
          </cell>
          <cell r="O223" t="str">
            <v/>
          </cell>
          <cell r="R223" t="str">
            <v/>
          </cell>
        </row>
        <row r="224">
          <cell r="K224" t="str">
            <v/>
          </cell>
          <cell r="L224" t="str">
            <v/>
          </cell>
          <cell r="M224" t="str">
            <v/>
          </cell>
          <cell r="O224" t="str">
            <v/>
          </cell>
          <cell r="R224" t="str">
            <v/>
          </cell>
        </row>
        <row r="225">
          <cell r="K225" t="str">
            <v/>
          </cell>
          <cell r="L225" t="str">
            <v/>
          </cell>
          <cell r="M225" t="str">
            <v/>
          </cell>
          <cell r="O225" t="str">
            <v/>
          </cell>
          <cell r="R225" t="str">
            <v/>
          </cell>
        </row>
        <row r="226">
          <cell r="K226" t="str">
            <v/>
          </cell>
          <cell r="L226" t="str">
            <v/>
          </cell>
          <cell r="M226" t="str">
            <v/>
          </cell>
          <cell r="O226" t="str">
            <v/>
          </cell>
          <cell r="R226" t="str">
            <v/>
          </cell>
        </row>
        <row r="227">
          <cell r="K227" t="str">
            <v/>
          </cell>
          <cell r="L227" t="str">
            <v/>
          </cell>
          <cell r="M227" t="str">
            <v/>
          </cell>
          <cell r="O227" t="str">
            <v/>
          </cell>
          <cell r="R227" t="str">
            <v/>
          </cell>
        </row>
        <row r="228">
          <cell r="K228" t="str">
            <v/>
          </cell>
          <cell r="L228" t="str">
            <v/>
          </cell>
          <cell r="M228" t="str">
            <v/>
          </cell>
          <cell r="O228" t="str">
            <v/>
          </cell>
          <cell r="R228" t="str">
            <v/>
          </cell>
        </row>
        <row r="229">
          <cell r="K229" t="str">
            <v/>
          </cell>
          <cell r="L229" t="str">
            <v/>
          </cell>
          <cell r="M229" t="str">
            <v/>
          </cell>
          <cell r="O229" t="str">
            <v/>
          </cell>
          <cell r="R229" t="str">
            <v/>
          </cell>
        </row>
        <row r="230">
          <cell r="K230" t="str">
            <v/>
          </cell>
          <cell r="L230" t="str">
            <v/>
          </cell>
          <cell r="M230" t="str">
            <v/>
          </cell>
          <cell r="O230" t="str">
            <v/>
          </cell>
          <cell r="R230" t="str">
            <v/>
          </cell>
        </row>
        <row r="231">
          <cell r="K231" t="str">
            <v/>
          </cell>
          <cell r="L231" t="str">
            <v/>
          </cell>
          <cell r="M231" t="str">
            <v/>
          </cell>
          <cell r="O231" t="str">
            <v/>
          </cell>
          <cell r="R231" t="str">
            <v/>
          </cell>
        </row>
        <row r="232">
          <cell r="K232" t="str">
            <v/>
          </cell>
          <cell r="L232" t="str">
            <v/>
          </cell>
          <cell r="M232" t="str">
            <v/>
          </cell>
          <cell r="O232" t="str">
            <v/>
          </cell>
          <cell r="R232" t="str">
            <v/>
          </cell>
        </row>
        <row r="233">
          <cell r="K233" t="str">
            <v/>
          </cell>
          <cell r="L233" t="str">
            <v/>
          </cell>
          <cell r="M233" t="str">
            <v/>
          </cell>
          <cell r="O233" t="str">
            <v/>
          </cell>
          <cell r="R233" t="str">
            <v/>
          </cell>
        </row>
        <row r="234">
          <cell r="K234" t="str">
            <v/>
          </cell>
          <cell r="L234" t="str">
            <v/>
          </cell>
          <cell r="M234" t="str">
            <v/>
          </cell>
          <cell r="O234" t="str">
            <v/>
          </cell>
          <cell r="R234" t="str">
            <v/>
          </cell>
        </row>
        <row r="235">
          <cell r="K235" t="str">
            <v/>
          </cell>
          <cell r="L235" t="str">
            <v/>
          </cell>
          <cell r="M235" t="str">
            <v/>
          </cell>
          <cell r="O235" t="str">
            <v/>
          </cell>
          <cell r="R235" t="str">
            <v/>
          </cell>
        </row>
        <row r="236">
          <cell r="K236" t="str">
            <v/>
          </cell>
          <cell r="L236" t="str">
            <v/>
          </cell>
          <cell r="M236" t="str">
            <v/>
          </cell>
          <cell r="O236" t="str">
            <v/>
          </cell>
          <cell r="R236" t="str">
            <v/>
          </cell>
        </row>
        <row r="237">
          <cell r="K237" t="str">
            <v/>
          </cell>
          <cell r="L237" t="str">
            <v/>
          </cell>
          <cell r="M237" t="str">
            <v/>
          </cell>
          <cell r="O237" t="str">
            <v/>
          </cell>
          <cell r="R237" t="str">
            <v/>
          </cell>
        </row>
        <row r="238">
          <cell r="K238" t="str">
            <v/>
          </cell>
          <cell r="L238" t="str">
            <v/>
          </cell>
          <cell r="M238" t="str">
            <v/>
          </cell>
          <cell r="O238" t="str">
            <v/>
          </cell>
          <cell r="R238" t="str">
            <v/>
          </cell>
        </row>
        <row r="239">
          <cell r="K239" t="str">
            <v/>
          </cell>
          <cell r="L239" t="str">
            <v/>
          </cell>
          <cell r="M239" t="str">
            <v/>
          </cell>
          <cell r="O239" t="str">
            <v/>
          </cell>
          <cell r="R239" t="str">
            <v/>
          </cell>
        </row>
        <row r="240">
          <cell r="K240" t="str">
            <v/>
          </cell>
          <cell r="L240" t="str">
            <v/>
          </cell>
          <cell r="M240" t="str">
            <v/>
          </cell>
          <cell r="O240" t="str">
            <v/>
          </cell>
          <cell r="R240" t="str">
            <v/>
          </cell>
        </row>
        <row r="241">
          <cell r="K241" t="str">
            <v/>
          </cell>
          <cell r="L241" t="str">
            <v/>
          </cell>
          <cell r="M241" t="str">
            <v/>
          </cell>
          <cell r="O241" t="str">
            <v/>
          </cell>
          <cell r="R241" t="str">
            <v/>
          </cell>
        </row>
        <row r="242">
          <cell r="K242" t="str">
            <v/>
          </cell>
          <cell r="L242" t="str">
            <v/>
          </cell>
          <cell r="M242" t="str">
            <v/>
          </cell>
          <cell r="O242" t="str">
            <v/>
          </cell>
          <cell r="R242" t="str">
            <v/>
          </cell>
        </row>
        <row r="243">
          <cell r="K243" t="str">
            <v/>
          </cell>
          <cell r="L243" t="str">
            <v/>
          </cell>
          <cell r="M243" t="str">
            <v/>
          </cell>
          <cell r="O243" t="str">
            <v/>
          </cell>
          <cell r="R243" t="str">
            <v/>
          </cell>
        </row>
        <row r="244">
          <cell r="K244" t="str">
            <v/>
          </cell>
          <cell r="L244" t="str">
            <v/>
          </cell>
          <cell r="M244" t="str">
            <v/>
          </cell>
          <cell r="O244" t="str">
            <v/>
          </cell>
          <cell r="R244" t="str">
            <v/>
          </cell>
        </row>
        <row r="245">
          <cell r="K245" t="str">
            <v/>
          </cell>
          <cell r="L245" t="str">
            <v/>
          </cell>
          <cell r="M245" t="str">
            <v/>
          </cell>
          <cell r="O245" t="str">
            <v/>
          </cell>
          <cell r="R245" t="str">
            <v/>
          </cell>
        </row>
        <row r="246">
          <cell r="K246" t="str">
            <v/>
          </cell>
          <cell r="L246" t="str">
            <v/>
          </cell>
          <cell r="M246" t="str">
            <v/>
          </cell>
          <cell r="O246" t="str">
            <v/>
          </cell>
          <cell r="R246" t="str">
            <v/>
          </cell>
        </row>
        <row r="247">
          <cell r="K247" t="str">
            <v/>
          </cell>
          <cell r="L247" t="str">
            <v/>
          </cell>
          <cell r="M247" t="str">
            <v/>
          </cell>
          <cell r="O247" t="str">
            <v/>
          </cell>
          <cell r="R247" t="str">
            <v/>
          </cell>
        </row>
        <row r="248">
          <cell r="K248" t="str">
            <v/>
          </cell>
          <cell r="L248" t="str">
            <v/>
          </cell>
          <cell r="M248" t="str">
            <v/>
          </cell>
          <cell r="O248" t="str">
            <v/>
          </cell>
          <cell r="R248" t="str">
            <v/>
          </cell>
        </row>
        <row r="249">
          <cell r="K249" t="str">
            <v/>
          </cell>
          <cell r="L249" t="str">
            <v/>
          </cell>
          <cell r="M249" t="str">
            <v/>
          </cell>
          <cell r="O249" t="str">
            <v/>
          </cell>
          <cell r="R249" t="str">
            <v/>
          </cell>
        </row>
        <row r="250">
          <cell r="K250" t="str">
            <v/>
          </cell>
          <cell r="L250" t="str">
            <v/>
          </cell>
          <cell r="M250" t="str">
            <v/>
          </cell>
          <cell r="O250" t="str">
            <v/>
          </cell>
          <cell r="R250" t="str">
            <v/>
          </cell>
        </row>
        <row r="251">
          <cell r="K251" t="str">
            <v/>
          </cell>
          <cell r="L251" t="str">
            <v/>
          </cell>
          <cell r="M251" t="str">
            <v/>
          </cell>
          <cell r="O251" t="str">
            <v/>
          </cell>
          <cell r="R251" t="str">
            <v/>
          </cell>
        </row>
        <row r="252">
          <cell r="K252" t="str">
            <v/>
          </cell>
          <cell r="L252" t="str">
            <v/>
          </cell>
          <cell r="M252" t="str">
            <v/>
          </cell>
          <cell r="O252" t="str">
            <v/>
          </cell>
          <cell r="R252" t="str">
            <v/>
          </cell>
        </row>
        <row r="253">
          <cell r="K253" t="str">
            <v/>
          </cell>
          <cell r="L253" t="str">
            <v/>
          </cell>
          <cell r="M253" t="str">
            <v/>
          </cell>
          <cell r="O253" t="str">
            <v/>
          </cell>
          <cell r="R253" t="str">
            <v/>
          </cell>
        </row>
        <row r="254">
          <cell r="K254" t="str">
            <v/>
          </cell>
          <cell r="L254" t="str">
            <v/>
          </cell>
          <cell r="M254" t="str">
            <v/>
          </cell>
          <cell r="O254" t="str">
            <v/>
          </cell>
          <cell r="R254" t="str">
            <v/>
          </cell>
        </row>
        <row r="255">
          <cell r="K255" t="str">
            <v/>
          </cell>
          <cell r="L255" t="str">
            <v/>
          </cell>
          <cell r="M255" t="str">
            <v/>
          </cell>
          <cell r="O255" t="str">
            <v/>
          </cell>
          <cell r="R255" t="str">
            <v/>
          </cell>
        </row>
        <row r="256">
          <cell r="K256" t="str">
            <v/>
          </cell>
          <cell r="L256" t="str">
            <v/>
          </cell>
          <cell r="M256" t="str">
            <v/>
          </cell>
          <cell r="O256" t="str">
            <v/>
          </cell>
          <cell r="R256" t="str">
            <v/>
          </cell>
        </row>
        <row r="257">
          <cell r="K257" t="str">
            <v/>
          </cell>
          <cell r="L257" t="str">
            <v/>
          </cell>
          <cell r="M257" t="str">
            <v/>
          </cell>
          <cell r="O257" t="str">
            <v/>
          </cell>
          <cell r="R257" t="str">
            <v/>
          </cell>
        </row>
        <row r="258">
          <cell r="K258" t="str">
            <v/>
          </cell>
          <cell r="L258" t="str">
            <v/>
          </cell>
          <cell r="M258" t="str">
            <v/>
          </cell>
          <cell r="O258" t="str">
            <v/>
          </cell>
          <cell r="R258" t="str">
            <v/>
          </cell>
        </row>
        <row r="259">
          <cell r="K259" t="str">
            <v/>
          </cell>
          <cell r="L259" t="str">
            <v/>
          </cell>
          <cell r="M259" t="str">
            <v/>
          </cell>
          <cell r="O259" t="str">
            <v/>
          </cell>
          <cell r="R259" t="str">
            <v/>
          </cell>
        </row>
        <row r="260">
          <cell r="K260" t="str">
            <v/>
          </cell>
          <cell r="L260" t="str">
            <v/>
          </cell>
          <cell r="M260" t="str">
            <v/>
          </cell>
          <cell r="O260" t="str">
            <v/>
          </cell>
          <cell r="R260" t="str">
            <v/>
          </cell>
        </row>
        <row r="261">
          <cell r="K261" t="str">
            <v/>
          </cell>
          <cell r="L261" t="str">
            <v/>
          </cell>
          <cell r="M261" t="str">
            <v/>
          </cell>
          <cell r="O261" t="str">
            <v/>
          </cell>
          <cell r="R261" t="str">
            <v/>
          </cell>
        </row>
        <row r="262">
          <cell r="K262" t="str">
            <v/>
          </cell>
          <cell r="L262" t="str">
            <v/>
          </cell>
          <cell r="M262" t="str">
            <v/>
          </cell>
          <cell r="O262" t="str">
            <v/>
          </cell>
          <cell r="R262" t="str">
            <v/>
          </cell>
        </row>
        <row r="263">
          <cell r="K263" t="str">
            <v/>
          </cell>
          <cell r="L263" t="str">
            <v/>
          </cell>
          <cell r="M263" t="str">
            <v/>
          </cell>
          <cell r="O263" t="str">
            <v/>
          </cell>
          <cell r="R263" t="str">
            <v/>
          </cell>
        </row>
        <row r="264">
          <cell r="K264" t="str">
            <v/>
          </cell>
          <cell r="L264" t="str">
            <v/>
          </cell>
          <cell r="M264" t="str">
            <v/>
          </cell>
          <cell r="O264" t="str">
            <v/>
          </cell>
          <cell r="R264" t="str">
            <v/>
          </cell>
        </row>
        <row r="265">
          <cell r="K265" t="str">
            <v/>
          </cell>
          <cell r="L265" t="str">
            <v/>
          </cell>
          <cell r="M265" t="str">
            <v/>
          </cell>
          <cell r="O265" t="str">
            <v/>
          </cell>
          <cell r="R265" t="str">
            <v/>
          </cell>
        </row>
        <row r="266">
          <cell r="K266" t="str">
            <v/>
          </cell>
          <cell r="L266" t="str">
            <v/>
          </cell>
          <cell r="M266" t="str">
            <v/>
          </cell>
          <cell r="O266" t="str">
            <v/>
          </cell>
          <cell r="R266" t="str">
            <v/>
          </cell>
        </row>
        <row r="267">
          <cell r="K267" t="str">
            <v/>
          </cell>
          <cell r="L267" t="str">
            <v/>
          </cell>
          <cell r="M267" t="str">
            <v/>
          </cell>
          <cell r="O267" t="str">
            <v/>
          </cell>
          <cell r="R267" t="str">
            <v/>
          </cell>
        </row>
        <row r="268">
          <cell r="K268" t="str">
            <v/>
          </cell>
          <cell r="L268" t="str">
            <v/>
          </cell>
          <cell r="M268" t="str">
            <v/>
          </cell>
          <cell r="O268" t="str">
            <v/>
          </cell>
          <cell r="R268" t="str">
            <v/>
          </cell>
        </row>
        <row r="269">
          <cell r="K269" t="str">
            <v/>
          </cell>
          <cell r="L269" t="str">
            <v/>
          </cell>
          <cell r="M269" t="str">
            <v/>
          </cell>
          <cell r="O269" t="str">
            <v/>
          </cell>
          <cell r="R269" t="str">
            <v/>
          </cell>
        </row>
        <row r="270">
          <cell r="K270" t="str">
            <v/>
          </cell>
          <cell r="L270" t="str">
            <v/>
          </cell>
          <cell r="M270" t="str">
            <v/>
          </cell>
          <cell r="O270" t="str">
            <v/>
          </cell>
          <cell r="R270" t="str">
            <v/>
          </cell>
        </row>
        <row r="271">
          <cell r="K271" t="str">
            <v/>
          </cell>
          <cell r="L271" t="str">
            <v/>
          </cell>
          <cell r="M271" t="str">
            <v/>
          </cell>
          <cell r="O271" t="str">
            <v/>
          </cell>
          <cell r="R271" t="str">
            <v/>
          </cell>
        </row>
        <row r="272">
          <cell r="K272" t="str">
            <v/>
          </cell>
          <cell r="L272" t="str">
            <v/>
          </cell>
          <cell r="M272" t="str">
            <v/>
          </cell>
          <cell r="O272" t="str">
            <v/>
          </cell>
          <cell r="R272" t="str">
            <v/>
          </cell>
        </row>
        <row r="273">
          <cell r="K273" t="str">
            <v/>
          </cell>
          <cell r="L273" t="str">
            <v/>
          </cell>
          <cell r="M273" t="str">
            <v/>
          </cell>
          <cell r="O273" t="str">
            <v/>
          </cell>
          <cell r="R273" t="str">
            <v/>
          </cell>
        </row>
        <row r="274">
          <cell r="K274" t="str">
            <v/>
          </cell>
          <cell r="L274" t="str">
            <v/>
          </cell>
          <cell r="M274" t="str">
            <v/>
          </cell>
          <cell r="O274" t="str">
            <v/>
          </cell>
          <cell r="R274" t="str">
            <v/>
          </cell>
        </row>
        <row r="275">
          <cell r="K275" t="str">
            <v/>
          </cell>
          <cell r="L275" t="str">
            <v/>
          </cell>
          <cell r="M275" t="str">
            <v/>
          </cell>
          <cell r="O275" t="str">
            <v/>
          </cell>
          <cell r="R275" t="str">
            <v/>
          </cell>
        </row>
        <row r="276">
          <cell r="K276" t="str">
            <v/>
          </cell>
          <cell r="L276" t="str">
            <v/>
          </cell>
          <cell r="M276" t="str">
            <v/>
          </cell>
          <cell r="O276" t="str">
            <v/>
          </cell>
          <cell r="R276" t="str">
            <v/>
          </cell>
        </row>
        <row r="277">
          <cell r="K277" t="str">
            <v/>
          </cell>
          <cell r="L277" t="str">
            <v/>
          </cell>
          <cell r="M277" t="str">
            <v/>
          </cell>
          <cell r="O277" t="str">
            <v/>
          </cell>
          <cell r="R277" t="str">
            <v/>
          </cell>
        </row>
        <row r="278">
          <cell r="K278" t="str">
            <v/>
          </cell>
          <cell r="L278" t="str">
            <v/>
          </cell>
          <cell r="M278" t="str">
            <v/>
          </cell>
          <cell r="O278" t="str">
            <v/>
          </cell>
          <cell r="R278" t="str">
            <v/>
          </cell>
        </row>
        <row r="279">
          <cell r="K279" t="str">
            <v/>
          </cell>
          <cell r="L279" t="str">
            <v/>
          </cell>
          <cell r="M279" t="str">
            <v/>
          </cell>
          <cell r="O279" t="str">
            <v/>
          </cell>
          <cell r="R279" t="str">
            <v/>
          </cell>
        </row>
        <row r="280">
          <cell r="K280" t="str">
            <v/>
          </cell>
          <cell r="L280" t="str">
            <v/>
          </cell>
          <cell r="M280" t="str">
            <v/>
          </cell>
          <cell r="O280" t="str">
            <v/>
          </cell>
          <cell r="R280" t="str">
            <v/>
          </cell>
        </row>
        <row r="281">
          <cell r="K281" t="str">
            <v/>
          </cell>
          <cell r="L281" t="str">
            <v/>
          </cell>
          <cell r="M281" t="str">
            <v/>
          </cell>
          <cell r="O281" t="str">
            <v/>
          </cell>
          <cell r="R281" t="str">
            <v/>
          </cell>
        </row>
        <row r="282">
          <cell r="K282" t="str">
            <v/>
          </cell>
          <cell r="L282" t="str">
            <v/>
          </cell>
          <cell r="M282" t="str">
            <v/>
          </cell>
          <cell r="O282" t="str">
            <v/>
          </cell>
          <cell r="R282" t="str">
            <v/>
          </cell>
        </row>
        <row r="283">
          <cell r="K283" t="str">
            <v/>
          </cell>
          <cell r="L283" t="str">
            <v/>
          </cell>
          <cell r="M283" t="str">
            <v/>
          </cell>
          <cell r="O283" t="str">
            <v/>
          </cell>
          <cell r="R283" t="str">
            <v/>
          </cell>
        </row>
        <row r="284">
          <cell r="K284" t="str">
            <v/>
          </cell>
          <cell r="L284" t="str">
            <v/>
          </cell>
          <cell r="M284" t="str">
            <v/>
          </cell>
          <cell r="O284" t="str">
            <v/>
          </cell>
          <cell r="R284" t="str">
            <v/>
          </cell>
        </row>
        <row r="285">
          <cell r="K285" t="str">
            <v/>
          </cell>
          <cell r="L285" t="str">
            <v/>
          </cell>
          <cell r="M285" t="str">
            <v/>
          </cell>
          <cell r="O285" t="str">
            <v/>
          </cell>
          <cell r="R285" t="str">
            <v/>
          </cell>
        </row>
        <row r="286">
          <cell r="K286" t="str">
            <v/>
          </cell>
          <cell r="L286" t="str">
            <v/>
          </cell>
          <cell r="M286" t="str">
            <v/>
          </cell>
          <cell r="O286" t="str">
            <v/>
          </cell>
          <cell r="R286" t="str">
            <v/>
          </cell>
        </row>
        <row r="287">
          <cell r="K287" t="str">
            <v/>
          </cell>
          <cell r="L287" t="str">
            <v/>
          </cell>
          <cell r="M287" t="str">
            <v/>
          </cell>
          <cell r="O287" t="str">
            <v/>
          </cell>
          <cell r="R287" t="str">
            <v/>
          </cell>
        </row>
        <row r="288">
          <cell r="K288" t="str">
            <v/>
          </cell>
          <cell r="L288" t="str">
            <v/>
          </cell>
          <cell r="M288" t="str">
            <v/>
          </cell>
          <cell r="O288" t="str">
            <v/>
          </cell>
          <cell r="R288" t="str">
            <v/>
          </cell>
        </row>
        <row r="289">
          <cell r="K289" t="str">
            <v/>
          </cell>
          <cell r="L289" t="str">
            <v/>
          </cell>
          <cell r="M289" t="str">
            <v/>
          </cell>
          <cell r="O289" t="str">
            <v/>
          </cell>
          <cell r="R289" t="str">
            <v/>
          </cell>
        </row>
        <row r="290">
          <cell r="K290" t="str">
            <v/>
          </cell>
          <cell r="L290" t="str">
            <v/>
          </cell>
          <cell r="M290" t="str">
            <v/>
          </cell>
          <cell r="O290" t="str">
            <v/>
          </cell>
          <cell r="R290" t="str">
            <v/>
          </cell>
        </row>
        <row r="291">
          <cell r="K291" t="str">
            <v/>
          </cell>
          <cell r="L291" t="str">
            <v/>
          </cell>
          <cell r="M291" t="str">
            <v/>
          </cell>
          <cell r="O291" t="str">
            <v/>
          </cell>
          <cell r="R291" t="str">
            <v/>
          </cell>
        </row>
        <row r="292">
          <cell r="K292" t="str">
            <v/>
          </cell>
          <cell r="L292" t="str">
            <v/>
          </cell>
          <cell r="M292" t="str">
            <v/>
          </cell>
          <cell r="O292" t="str">
            <v/>
          </cell>
          <cell r="R292" t="str">
            <v/>
          </cell>
        </row>
        <row r="293">
          <cell r="K293" t="str">
            <v/>
          </cell>
          <cell r="L293" t="str">
            <v/>
          </cell>
          <cell r="M293" t="str">
            <v/>
          </cell>
          <cell r="O293" t="str">
            <v/>
          </cell>
          <cell r="R293" t="str">
            <v/>
          </cell>
        </row>
        <row r="294">
          <cell r="K294" t="str">
            <v/>
          </cell>
          <cell r="L294" t="str">
            <v/>
          </cell>
          <cell r="M294" t="str">
            <v/>
          </cell>
          <cell r="O294" t="str">
            <v/>
          </cell>
          <cell r="R294" t="str">
            <v/>
          </cell>
        </row>
        <row r="295">
          <cell r="K295" t="str">
            <v/>
          </cell>
          <cell r="L295" t="str">
            <v/>
          </cell>
          <cell r="M295" t="str">
            <v/>
          </cell>
          <cell r="O295" t="str">
            <v/>
          </cell>
          <cell r="R295" t="str">
            <v/>
          </cell>
        </row>
        <row r="296">
          <cell r="K296" t="str">
            <v/>
          </cell>
          <cell r="L296" t="str">
            <v/>
          </cell>
          <cell r="M296" t="str">
            <v/>
          </cell>
          <cell r="O296" t="str">
            <v/>
          </cell>
          <cell r="R296" t="str">
            <v/>
          </cell>
        </row>
        <row r="297">
          <cell r="K297" t="str">
            <v/>
          </cell>
          <cell r="L297" t="str">
            <v/>
          </cell>
          <cell r="M297" t="str">
            <v/>
          </cell>
          <cell r="O297" t="str">
            <v/>
          </cell>
          <cell r="R297" t="str">
            <v/>
          </cell>
        </row>
        <row r="298">
          <cell r="K298" t="str">
            <v/>
          </cell>
          <cell r="L298" t="str">
            <v/>
          </cell>
          <cell r="M298" t="str">
            <v/>
          </cell>
          <cell r="O298" t="str">
            <v/>
          </cell>
          <cell r="R298" t="str">
            <v/>
          </cell>
        </row>
        <row r="299">
          <cell r="K299" t="str">
            <v/>
          </cell>
          <cell r="L299" t="str">
            <v/>
          </cell>
          <cell r="M299" t="str">
            <v/>
          </cell>
          <cell r="O299" t="str">
            <v/>
          </cell>
          <cell r="R299" t="str">
            <v/>
          </cell>
        </row>
        <row r="300">
          <cell r="K300" t="str">
            <v/>
          </cell>
          <cell r="L300" t="str">
            <v/>
          </cell>
          <cell r="M300" t="str">
            <v/>
          </cell>
          <cell r="O300" t="str">
            <v/>
          </cell>
          <cell r="R300" t="str">
            <v/>
          </cell>
        </row>
        <row r="301">
          <cell r="K301" t="str">
            <v/>
          </cell>
          <cell r="L301" t="str">
            <v/>
          </cell>
          <cell r="M301" t="str">
            <v/>
          </cell>
          <cell r="O301" t="str">
            <v/>
          </cell>
          <cell r="R301" t="str">
            <v/>
          </cell>
        </row>
        <row r="302">
          <cell r="K302" t="str">
            <v/>
          </cell>
          <cell r="L302" t="str">
            <v/>
          </cell>
          <cell r="M302" t="str">
            <v/>
          </cell>
          <cell r="O302" t="str">
            <v/>
          </cell>
          <cell r="R302" t="str">
            <v/>
          </cell>
        </row>
        <row r="303">
          <cell r="K303" t="str">
            <v/>
          </cell>
          <cell r="L303" t="str">
            <v/>
          </cell>
          <cell r="M303" t="str">
            <v/>
          </cell>
          <cell r="O303" t="str">
            <v/>
          </cell>
          <cell r="R303" t="str">
            <v/>
          </cell>
        </row>
      </sheetData>
      <sheetData sheetId="4">
        <row r="4">
          <cell r="G4" t="str">
            <v>Shop</v>
          </cell>
        </row>
        <row r="5">
          <cell r="G5" t="str">
            <v>VNV04</v>
          </cell>
        </row>
        <row r="6">
          <cell r="G6" t="str">
            <v>Vincom Ba Trieu</v>
          </cell>
        </row>
        <row r="7">
          <cell r="G7" t="str">
            <v>L2-210-211, Floor 2, 191 Ba Trieu St., Le Dai Hanh Ward, Hai Ba Trung Dist., Hanoi</v>
          </cell>
        </row>
        <row r="8">
          <cell r="G8">
            <v>72.5</v>
          </cell>
          <cell r="H8" t="str">
            <v>sq. m</v>
          </cell>
        </row>
        <row r="9">
          <cell r="G9" t="str">
            <v>Gior Fashion Company Limited</v>
          </cell>
        </row>
        <row r="10">
          <cell r="G10" t="str">
            <v>Vincom</v>
          </cell>
        </row>
        <row r="11">
          <cell r="G11">
            <v>21</v>
          </cell>
        </row>
        <row r="13">
          <cell r="G13">
            <v>21</v>
          </cell>
        </row>
        <row r="14">
          <cell r="G14">
            <v>43023</v>
          </cell>
        </row>
        <row r="15">
          <cell r="G15">
            <v>44118</v>
          </cell>
        </row>
        <row r="20">
          <cell r="G20" t="str">
            <v>NA</v>
          </cell>
        </row>
        <row r="23">
          <cell r="G23" t="str">
            <v>NA</v>
          </cell>
        </row>
        <row r="24">
          <cell r="G24" t="str">
            <v>NA</v>
          </cell>
        </row>
        <row r="27">
          <cell r="G27" t="str">
            <v>NA</v>
          </cell>
        </row>
        <row r="29">
          <cell r="G29" t="str">
            <v>VND</v>
          </cell>
        </row>
        <row r="30">
          <cell r="G30" t="str">
            <v>payable at the beginning</v>
          </cell>
        </row>
        <row r="32">
          <cell r="G32" t="str">
            <v>Yes</v>
          </cell>
        </row>
        <row r="36">
          <cell r="G36" t="str">
            <v>NA</v>
          </cell>
        </row>
        <row r="40">
          <cell r="G40" t="str">
            <v>NA</v>
          </cell>
        </row>
        <row r="45">
          <cell r="G45" t="str">
            <v>NA</v>
          </cell>
        </row>
        <row r="49">
          <cell r="G49" t="str">
            <v>NA</v>
          </cell>
        </row>
        <row r="53">
          <cell r="G53" t="str">
            <v>NA</v>
          </cell>
        </row>
        <row r="57">
          <cell r="G57">
            <v>385192500</v>
          </cell>
        </row>
        <row r="58">
          <cell r="G58">
            <v>350175000</v>
          </cell>
        </row>
        <row r="59">
          <cell r="G59">
            <v>35017500</v>
          </cell>
        </row>
        <row r="62">
          <cell r="G62">
            <v>7.8E-2</v>
          </cell>
        </row>
        <row r="63">
          <cell r="G63">
            <v>6.4999999999999997E-3</v>
          </cell>
        </row>
        <row r="64">
          <cell r="G64">
            <v>2524761756</v>
          </cell>
        </row>
        <row r="65">
          <cell r="G65">
            <v>2524761756</v>
          </cell>
        </row>
        <row r="66">
          <cell r="G66">
            <v>0</v>
          </cell>
        </row>
        <row r="70">
          <cell r="G70">
            <v>2481135266.7140837</v>
          </cell>
        </row>
        <row r="71">
          <cell r="G71">
            <v>2358574016.7140837</v>
          </cell>
        </row>
        <row r="72">
          <cell r="G72">
            <v>122561250</v>
          </cell>
          <cell r="H72">
            <v>0</v>
          </cell>
        </row>
        <row r="75">
          <cell r="H75">
            <v>0</v>
          </cell>
        </row>
        <row r="124">
          <cell r="J124">
            <v>2358574016.7140837</v>
          </cell>
          <cell r="K124" t="str">
            <v/>
          </cell>
          <cell r="L124" t="str">
            <v/>
          </cell>
          <cell r="M124" t="str">
            <v/>
          </cell>
          <cell r="O124">
            <v>15330731.108641542</v>
          </cell>
          <cell r="Q124">
            <v>2481135266.7140837</v>
          </cell>
          <cell r="R124">
            <v>-118149298.41495636</v>
          </cell>
        </row>
        <row r="125">
          <cell r="K125">
            <v>-122561250</v>
          </cell>
          <cell r="L125">
            <v>0</v>
          </cell>
          <cell r="M125">
            <v>0</v>
          </cell>
          <cell r="O125">
            <v>14633732.735847713</v>
          </cell>
          <cell r="R125">
            <v>-118149298.41495636</v>
          </cell>
        </row>
        <row r="126">
          <cell r="K126">
            <v>-122561250</v>
          </cell>
          <cell r="L126">
            <v>0</v>
          </cell>
          <cell r="M126">
            <v>0</v>
          </cell>
          <cell r="O126">
            <v>13932203.873630725</v>
          </cell>
          <cell r="R126">
            <v>-118149298.41495636</v>
          </cell>
        </row>
        <row r="127">
          <cell r="K127">
            <v>-122561250</v>
          </cell>
          <cell r="L127">
            <v>0</v>
          </cell>
          <cell r="M127">
            <v>0</v>
          </cell>
          <cell r="O127">
            <v>13226115.073809324</v>
          </cell>
          <cell r="R127">
            <v>-118149298.41495636</v>
          </cell>
        </row>
        <row r="128">
          <cell r="K128">
            <v>-122561250</v>
          </cell>
          <cell r="L128">
            <v>0</v>
          </cell>
          <cell r="M128">
            <v>0</v>
          </cell>
          <cell r="O128">
            <v>12515436.696789084</v>
          </cell>
          <cell r="R128">
            <v>-118149298.41495636</v>
          </cell>
        </row>
        <row r="129">
          <cell r="K129">
            <v>-122561250</v>
          </cell>
          <cell r="L129">
            <v>0</v>
          </cell>
          <cell r="M129">
            <v>0</v>
          </cell>
          <cell r="O129">
            <v>11800138.910318214</v>
          </cell>
          <cell r="R129">
            <v>-118149298.41495636</v>
          </cell>
        </row>
        <row r="130">
          <cell r="K130">
            <v>-122561250</v>
          </cell>
          <cell r="L130">
            <v>0</v>
          </cell>
          <cell r="M130">
            <v>0</v>
          </cell>
          <cell r="O130">
            <v>11080191.688235281</v>
          </cell>
          <cell r="R130">
            <v>-118149298.41495636</v>
          </cell>
        </row>
        <row r="131">
          <cell r="K131">
            <v>-122561250</v>
          </cell>
          <cell r="L131">
            <v>0</v>
          </cell>
          <cell r="M131">
            <v>0</v>
          </cell>
          <cell r="O131">
            <v>10355564.80920881</v>
          </cell>
          <cell r="R131">
            <v>-118149298.41495636</v>
          </cell>
        </row>
        <row r="132">
          <cell r="K132">
            <v>-122561250</v>
          </cell>
          <cell r="L132">
            <v>0</v>
          </cell>
          <cell r="M132">
            <v>0</v>
          </cell>
          <cell r="O132">
            <v>9626227.855468668</v>
          </cell>
          <cell r="R132">
            <v>-118149298.41495636</v>
          </cell>
        </row>
        <row r="133">
          <cell r="K133">
            <v>-128689313</v>
          </cell>
          <cell r="L133">
            <v>0</v>
          </cell>
          <cell r="M133">
            <v>0</v>
          </cell>
          <cell r="O133">
            <v>8852317.8020292148</v>
          </cell>
          <cell r="R133">
            <v>-118149298.41495636</v>
          </cell>
        </row>
        <row r="134">
          <cell r="K134">
            <v>-128689313</v>
          </cell>
          <cell r="L134">
            <v>0</v>
          </cell>
          <cell r="M134">
            <v>0</v>
          </cell>
          <cell r="O134">
            <v>8073377.3332424052</v>
          </cell>
          <cell r="R134">
            <v>-118149298.41495636</v>
          </cell>
        </row>
        <row r="135">
          <cell r="K135">
            <v>-128689313</v>
          </cell>
          <cell r="L135">
            <v>0</v>
          </cell>
          <cell r="M135">
            <v>0</v>
          </cell>
          <cell r="O135">
            <v>7289373.751408481</v>
          </cell>
          <cell r="R135">
            <v>-118149298.41495636</v>
          </cell>
        </row>
        <row r="136">
          <cell r="K136">
            <v>-128689313</v>
          </cell>
          <cell r="L136">
            <v>0</v>
          </cell>
          <cell r="M136">
            <v>0</v>
          </cell>
          <cell r="O136">
            <v>6500274.1462926362</v>
          </cell>
          <cell r="R136">
            <v>-118149298.41495636</v>
          </cell>
        </row>
        <row r="137">
          <cell r="K137">
            <v>-128689313</v>
          </cell>
          <cell r="L137">
            <v>0</v>
          </cell>
          <cell r="M137">
            <v>0</v>
          </cell>
          <cell r="O137">
            <v>5706045.3937435392</v>
          </cell>
          <cell r="R137">
            <v>-118149298.41495636</v>
          </cell>
        </row>
        <row r="138">
          <cell r="K138">
            <v>-128689313</v>
          </cell>
          <cell r="L138">
            <v>0</v>
          </cell>
          <cell r="M138">
            <v>0</v>
          </cell>
          <cell r="O138">
            <v>4906654.1543028718</v>
          </cell>
          <cell r="R138">
            <v>-118149298.41495636</v>
          </cell>
        </row>
        <row r="139">
          <cell r="K139">
            <v>-128689313</v>
          </cell>
          <cell r="L139">
            <v>0</v>
          </cell>
          <cell r="M139">
            <v>0</v>
          </cell>
          <cell r="O139">
            <v>4102066.8718058402</v>
          </cell>
          <cell r="R139">
            <v>-118149298.41495636</v>
          </cell>
        </row>
        <row r="140">
          <cell r="K140">
            <v>-128689313</v>
          </cell>
          <cell r="L140">
            <v>0</v>
          </cell>
          <cell r="M140">
            <v>0</v>
          </cell>
          <cell r="O140">
            <v>3292249.771972578</v>
          </cell>
          <cell r="R140">
            <v>-118149298.41495636</v>
          </cell>
        </row>
        <row r="141">
          <cell r="K141">
            <v>-128689313</v>
          </cell>
          <cell r="L141">
            <v>0</v>
          </cell>
          <cell r="M141">
            <v>0</v>
          </cell>
          <cell r="O141">
            <v>2477168.8609904</v>
          </cell>
          <cell r="R141">
            <v>-118149298.41495636</v>
          </cell>
        </row>
        <row r="142">
          <cell r="K142">
            <v>-128689313</v>
          </cell>
          <cell r="L142">
            <v>0</v>
          </cell>
          <cell r="M142">
            <v>0</v>
          </cell>
          <cell r="O142">
            <v>1656789.9240868376</v>
          </cell>
          <cell r="R142">
            <v>-118149298.41495636</v>
          </cell>
        </row>
        <row r="143">
          <cell r="K143">
            <v>-128689313</v>
          </cell>
          <cell r="L143">
            <v>0</v>
          </cell>
          <cell r="M143">
            <v>0</v>
          </cell>
          <cell r="O143">
            <v>831078.52409340208</v>
          </cell>
          <cell r="R143">
            <v>-118149298.41495636</v>
          </cell>
        </row>
        <row r="144">
          <cell r="K144">
            <v>-128689313</v>
          </cell>
          <cell r="L144">
            <v>0</v>
          </cell>
          <cell r="M144">
            <v>0</v>
          </cell>
          <cell r="O144">
            <v>9.2014670372009268E-9</v>
          </cell>
          <cell r="R144">
            <v>-118149298.41495636</v>
          </cell>
        </row>
        <row r="145">
          <cell r="K145" t="str">
            <v/>
          </cell>
          <cell r="L145" t="str">
            <v/>
          </cell>
          <cell r="M145" t="str">
            <v/>
          </cell>
          <cell r="O145" t="str">
            <v/>
          </cell>
          <cell r="R145" t="str">
            <v/>
          </cell>
        </row>
        <row r="146">
          <cell r="K146" t="str">
            <v/>
          </cell>
          <cell r="L146" t="str">
            <v/>
          </cell>
          <cell r="M146" t="str">
            <v/>
          </cell>
          <cell r="O146" t="str">
            <v/>
          </cell>
          <cell r="R146" t="str">
            <v/>
          </cell>
        </row>
        <row r="147">
          <cell r="K147" t="str">
            <v/>
          </cell>
          <cell r="L147" t="str">
            <v/>
          </cell>
          <cell r="M147" t="str">
            <v/>
          </cell>
          <cell r="O147" t="str">
            <v/>
          </cell>
          <cell r="R147" t="str">
            <v/>
          </cell>
        </row>
        <row r="148">
          <cell r="K148" t="str">
            <v/>
          </cell>
          <cell r="L148" t="str">
            <v/>
          </cell>
          <cell r="M148" t="str">
            <v/>
          </cell>
          <cell r="O148" t="str">
            <v/>
          </cell>
          <cell r="R148" t="str">
            <v/>
          </cell>
        </row>
        <row r="149">
          <cell r="K149" t="str">
            <v/>
          </cell>
          <cell r="L149" t="str">
            <v/>
          </cell>
          <cell r="M149" t="str">
            <v/>
          </cell>
          <cell r="O149" t="str">
            <v/>
          </cell>
          <cell r="R149" t="str">
            <v/>
          </cell>
        </row>
        <row r="150">
          <cell r="K150" t="str">
            <v/>
          </cell>
          <cell r="L150" t="str">
            <v/>
          </cell>
          <cell r="M150" t="str">
            <v/>
          </cell>
          <cell r="O150" t="str">
            <v/>
          </cell>
          <cell r="R150" t="str">
            <v/>
          </cell>
        </row>
        <row r="151">
          <cell r="K151" t="str">
            <v/>
          </cell>
          <cell r="L151" t="str">
            <v/>
          </cell>
          <cell r="M151" t="str">
            <v/>
          </cell>
          <cell r="O151" t="str">
            <v/>
          </cell>
          <cell r="R151" t="str">
            <v/>
          </cell>
        </row>
        <row r="152">
          <cell r="K152" t="str">
            <v/>
          </cell>
          <cell r="L152" t="str">
            <v/>
          </cell>
          <cell r="M152" t="str">
            <v/>
          </cell>
          <cell r="O152" t="str">
            <v/>
          </cell>
          <cell r="R152" t="str">
            <v/>
          </cell>
        </row>
        <row r="153">
          <cell r="K153" t="str">
            <v/>
          </cell>
          <cell r="L153" t="str">
            <v/>
          </cell>
          <cell r="M153" t="str">
            <v/>
          </cell>
          <cell r="O153" t="str">
            <v/>
          </cell>
          <cell r="R153" t="str">
            <v/>
          </cell>
        </row>
        <row r="154">
          <cell r="K154" t="str">
            <v/>
          </cell>
          <cell r="L154" t="str">
            <v/>
          </cell>
          <cell r="M154" t="str">
            <v/>
          </cell>
          <cell r="O154" t="str">
            <v/>
          </cell>
          <cell r="R154" t="str">
            <v/>
          </cell>
        </row>
        <row r="155">
          <cell r="K155" t="str">
            <v/>
          </cell>
          <cell r="L155" t="str">
            <v/>
          </cell>
          <cell r="M155" t="str">
            <v/>
          </cell>
          <cell r="O155" t="str">
            <v/>
          </cell>
          <cell r="R155" t="str">
            <v/>
          </cell>
        </row>
        <row r="156">
          <cell r="K156" t="str">
            <v/>
          </cell>
          <cell r="L156" t="str">
            <v/>
          </cell>
          <cell r="M156" t="str">
            <v/>
          </cell>
          <cell r="O156" t="str">
            <v/>
          </cell>
          <cell r="R156" t="str">
            <v/>
          </cell>
        </row>
        <row r="157">
          <cell r="K157" t="str">
            <v/>
          </cell>
          <cell r="L157" t="str">
            <v/>
          </cell>
          <cell r="M157" t="str">
            <v/>
          </cell>
          <cell r="O157" t="str">
            <v/>
          </cell>
          <cell r="R157" t="str">
            <v/>
          </cell>
        </row>
        <row r="158">
          <cell r="K158" t="str">
            <v/>
          </cell>
          <cell r="L158" t="str">
            <v/>
          </cell>
          <cell r="M158" t="str">
            <v/>
          </cell>
          <cell r="O158" t="str">
            <v/>
          </cell>
          <cell r="R158" t="str">
            <v/>
          </cell>
        </row>
        <row r="159">
          <cell r="K159" t="str">
            <v/>
          </cell>
          <cell r="L159" t="str">
            <v/>
          </cell>
          <cell r="M159" t="str">
            <v/>
          </cell>
          <cell r="O159" t="str">
            <v/>
          </cell>
          <cell r="R159" t="str">
            <v/>
          </cell>
        </row>
        <row r="160">
          <cell r="K160" t="str">
            <v/>
          </cell>
          <cell r="L160" t="str">
            <v/>
          </cell>
          <cell r="M160" t="str">
            <v/>
          </cell>
          <cell r="O160" t="str">
            <v/>
          </cell>
          <cell r="R160" t="str">
            <v/>
          </cell>
        </row>
        <row r="161">
          <cell r="K161" t="str">
            <v/>
          </cell>
          <cell r="L161" t="str">
            <v/>
          </cell>
          <cell r="M161" t="str">
            <v/>
          </cell>
          <cell r="O161" t="str">
            <v/>
          </cell>
          <cell r="R161" t="str">
            <v/>
          </cell>
        </row>
        <row r="162">
          <cell r="K162" t="str">
            <v/>
          </cell>
          <cell r="L162" t="str">
            <v/>
          </cell>
          <cell r="M162" t="str">
            <v/>
          </cell>
          <cell r="O162" t="str">
            <v/>
          </cell>
          <cell r="R162" t="str">
            <v/>
          </cell>
        </row>
        <row r="163">
          <cell r="K163" t="str">
            <v/>
          </cell>
          <cell r="L163" t="str">
            <v/>
          </cell>
          <cell r="M163" t="str">
            <v/>
          </cell>
          <cell r="O163" t="str">
            <v/>
          </cell>
          <cell r="R163" t="str">
            <v/>
          </cell>
        </row>
        <row r="164">
          <cell r="K164" t="str">
            <v/>
          </cell>
          <cell r="L164" t="str">
            <v/>
          </cell>
          <cell r="M164" t="str">
            <v/>
          </cell>
          <cell r="O164" t="str">
            <v/>
          </cell>
          <cell r="R164" t="str">
            <v/>
          </cell>
        </row>
        <row r="165">
          <cell r="K165" t="str">
            <v/>
          </cell>
          <cell r="L165" t="str">
            <v/>
          </cell>
          <cell r="M165" t="str">
            <v/>
          </cell>
          <cell r="O165" t="str">
            <v/>
          </cell>
          <cell r="R165" t="str">
            <v/>
          </cell>
        </row>
        <row r="166">
          <cell r="K166" t="str">
            <v/>
          </cell>
          <cell r="L166" t="str">
            <v/>
          </cell>
          <cell r="M166" t="str">
            <v/>
          </cell>
          <cell r="O166" t="str">
            <v/>
          </cell>
          <cell r="R166" t="str">
            <v/>
          </cell>
        </row>
        <row r="167">
          <cell r="K167" t="str">
            <v/>
          </cell>
          <cell r="L167" t="str">
            <v/>
          </cell>
          <cell r="M167" t="str">
            <v/>
          </cell>
          <cell r="O167" t="str">
            <v/>
          </cell>
          <cell r="R167" t="str">
            <v/>
          </cell>
        </row>
        <row r="168">
          <cell r="K168" t="str">
            <v/>
          </cell>
          <cell r="L168" t="str">
            <v/>
          </cell>
          <cell r="M168" t="str">
            <v/>
          </cell>
          <cell r="O168" t="str">
            <v/>
          </cell>
          <cell r="R168" t="str">
            <v/>
          </cell>
        </row>
        <row r="169">
          <cell r="K169" t="str">
            <v/>
          </cell>
          <cell r="L169" t="str">
            <v/>
          </cell>
          <cell r="M169" t="str">
            <v/>
          </cell>
          <cell r="O169" t="str">
            <v/>
          </cell>
          <cell r="R169" t="str">
            <v/>
          </cell>
        </row>
        <row r="170">
          <cell r="K170" t="str">
            <v/>
          </cell>
          <cell r="L170" t="str">
            <v/>
          </cell>
          <cell r="M170" t="str">
            <v/>
          </cell>
          <cell r="O170" t="str">
            <v/>
          </cell>
          <cell r="R170" t="str">
            <v/>
          </cell>
        </row>
        <row r="171">
          <cell r="K171" t="str">
            <v/>
          </cell>
          <cell r="L171" t="str">
            <v/>
          </cell>
          <cell r="M171" t="str">
            <v/>
          </cell>
          <cell r="O171" t="str">
            <v/>
          </cell>
          <cell r="R171" t="str">
            <v/>
          </cell>
        </row>
        <row r="172">
          <cell r="K172" t="str">
            <v/>
          </cell>
          <cell r="L172" t="str">
            <v/>
          </cell>
          <cell r="M172" t="str">
            <v/>
          </cell>
          <cell r="O172" t="str">
            <v/>
          </cell>
          <cell r="R172" t="str">
            <v/>
          </cell>
        </row>
        <row r="173">
          <cell r="K173" t="str">
            <v/>
          </cell>
          <cell r="L173" t="str">
            <v/>
          </cell>
          <cell r="M173" t="str">
            <v/>
          </cell>
          <cell r="O173" t="str">
            <v/>
          </cell>
          <cell r="R173" t="str">
            <v/>
          </cell>
        </row>
        <row r="174">
          <cell r="K174" t="str">
            <v/>
          </cell>
          <cell r="L174" t="str">
            <v/>
          </cell>
          <cell r="M174" t="str">
            <v/>
          </cell>
          <cell r="O174" t="str">
            <v/>
          </cell>
          <cell r="R174" t="str">
            <v/>
          </cell>
        </row>
        <row r="175">
          <cell r="K175" t="str">
            <v/>
          </cell>
          <cell r="L175" t="str">
            <v/>
          </cell>
          <cell r="M175" t="str">
            <v/>
          </cell>
          <cell r="O175" t="str">
            <v/>
          </cell>
          <cell r="R175" t="str">
            <v/>
          </cell>
        </row>
        <row r="176">
          <cell r="K176" t="str">
            <v/>
          </cell>
          <cell r="L176" t="str">
            <v/>
          </cell>
          <cell r="M176" t="str">
            <v/>
          </cell>
          <cell r="O176" t="str">
            <v/>
          </cell>
          <cell r="R176" t="str">
            <v/>
          </cell>
        </row>
        <row r="177">
          <cell r="K177" t="str">
            <v/>
          </cell>
          <cell r="L177" t="str">
            <v/>
          </cell>
          <cell r="M177" t="str">
            <v/>
          </cell>
          <cell r="O177" t="str">
            <v/>
          </cell>
          <cell r="R177" t="str">
            <v/>
          </cell>
        </row>
        <row r="178">
          <cell r="K178" t="str">
            <v/>
          </cell>
          <cell r="L178" t="str">
            <v/>
          </cell>
          <cell r="M178" t="str">
            <v/>
          </cell>
          <cell r="O178" t="str">
            <v/>
          </cell>
          <cell r="R178" t="str">
            <v/>
          </cell>
        </row>
        <row r="179">
          <cell r="K179" t="str">
            <v/>
          </cell>
          <cell r="L179" t="str">
            <v/>
          </cell>
          <cell r="M179" t="str">
            <v/>
          </cell>
          <cell r="O179" t="str">
            <v/>
          </cell>
          <cell r="R179" t="str">
            <v/>
          </cell>
        </row>
        <row r="180">
          <cell r="K180" t="str">
            <v/>
          </cell>
          <cell r="L180" t="str">
            <v/>
          </cell>
          <cell r="M180" t="str">
            <v/>
          </cell>
          <cell r="O180" t="str">
            <v/>
          </cell>
          <cell r="R180" t="str">
            <v/>
          </cell>
        </row>
        <row r="181">
          <cell r="K181" t="str">
            <v/>
          </cell>
          <cell r="L181" t="str">
            <v/>
          </cell>
          <cell r="M181" t="str">
            <v/>
          </cell>
          <cell r="O181" t="str">
            <v/>
          </cell>
          <cell r="R181" t="str">
            <v/>
          </cell>
        </row>
        <row r="182">
          <cell r="K182" t="str">
            <v/>
          </cell>
          <cell r="L182" t="str">
            <v/>
          </cell>
          <cell r="M182" t="str">
            <v/>
          </cell>
          <cell r="O182" t="str">
            <v/>
          </cell>
          <cell r="R182" t="str">
            <v/>
          </cell>
        </row>
        <row r="183">
          <cell r="K183" t="str">
            <v/>
          </cell>
          <cell r="L183" t="str">
            <v/>
          </cell>
          <cell r="M183" t="str">
            <v/>
          </cell>
          <cell r="O183" t="str">
            <v/>
          </cell>
          <cell r="R183" t="str">
            <v/>
          </cell>
        </row>
        <row r="184">
          <cell r="K184" t="str">
            <v/>
          </cell>
          <cell r="L184" t="str">
            <v/>
          </cell>
          <cell r="M184" t="str">
            <v/>
          </cell>
          <cell r="O184" t="str">
            <v/>
          </cell>
          <cell r="R184" t="str">
            <v/>
          </cell>
        </row>
        <row r="185">
          <cell r="K185" t="str">
            <v/>
          </cell>
          <cell r="L185" t="str">
            <v/>
          </cell>
          <cell r="M185" t="str">
            <v/>
          </cell>
          <cell r="O185" t="str">
            <v/>
          </cell>
          <cell r="R185" t="str">
            <v/>
          </cell>
        </row>
        <row r="186">
          <cell r="K186" t="str">
            <v/>
          </cell>
          <cell r="L186" t="str">
            <v/>
          </cell>
          <cell r="M186" t="str">
            <v/>
          </cell>
          <cell r="O186" t="str">
            <v/>
          </cell>
          <cell r="R186" t="str">
            <v/>
          </cell>
        </row>
        <row r="187">
          <cell r="K187" t="str">
            <v/>
          </cell>
          <cell r="L187" t="str">
            <v/>
          </cell>
          <cell r="M187" t="str">
            <v/>
          </cell>
          <cell r="O187" t="str">
            <v/>
          </cell>
          <cell r="R187" t="str">
            <v/>
          </cell>
        </row>
        <row r="188">
          <cell r="K188" t="str">
            <v/>
          </cell>
          <cell r="L188" t="str">
            <v/>
          </cell>
          <cell r="M188" t="str">
            <v/>
          </cell>
          <cell r="O188" t="str">
            <v/>
          </cell>
          <cell r="R188" t="str">
            <v/>
          </cell>
        </row>
        <row r="189">
          <cell r="K189" t="str">
            <v/>
          </cell>
          <cell r="L189" t="str">
            <v/>
          </cell>
          <cell r="M189" t="str">
            <v/>
          </cell>
          <cell r="O189" t="str">
            <v/>
          </cell>
          <cell r="R189" t="str">
            <v/>
          </cell>
        </row>
        <row r="190">
          <cell r="K190" t="str">
            <v/>
          </cell>
          <cell r="L190" t="str">
            <v/>
          </cell>
          <cell r="M190" t="str">
            <v/>
          </cell>
          <cell r="O190" t="str">
            <v/>
          </cell>
          <cell r="R190" t="str">
            <v/>
          </cell>
        </row>
        <row r="191">
          <cell r="K191" t="str">
            <v/>
          </cell>
          <cell r="L191" t="str">
            <v/>
          </cell>
          <cell r="M191" t="str">
            <v/>
          </cell>
          <cell r="O191" t="str">
            <v/>
          </cell>
          <cell r="R191" t="str">
            <v/>
          </cell>
        </row>
        <row r="192">
          <cell r="K192" t="str">
            <v/>
          </cell>
          <cell r="L192" t="str">
            <v/>
          </cell>
          <cell r="M192" t="str">
            <v/>
          </cell>
          <cell r="O192" t="str">
            <v/>
          </cell>
          <cell r="R192" t="str">
            <v/>
          </cell>
        </row>
        <row r="193">
          <cell r="K193" t="str">
            <v/>
          </cell>
          <cell r="L193" t="str">
            <v/>
          </cell>
          <cell r="M193" t="str">
            <v/>
          </cell>
          <cell r="O193" t="str">
            <v/>
          </cell>
          <cell r="R193" t="str">
            <v/>
          </cell>
        </row>
        <row r="194">
          <cell r="K194" t="str">
            <v/>
          </cell>
          <cell r="L194" t="str">
            <v/>
          </cell>
          <cell r="M194" t="str">
            <v/>
          </cell>
          <cell r="O194" t="str">
            <v/>
          </cell>
          <cell r="R194" t="str">
            <v/>
          </cell>
        </row>
        <row r="195">
          <cell r="K195" t="str">
            <v/>
          </cell>
          <cell r="L195" t="str">
            <v/>
          </cell>
          <cell r="M195" t="str">
            <v/>
          </cell>
          <cell r="O195" t="str">
            <v/>
          </cell>
          <cell r="R195" t="str">
            <v/>
          </cell>
        </row>
        <row r="196">
          <cell r="K196" t="str">
            <v/>
          </cell>
          <cell r="L196" t="str">
            <v/>
          </cell>
          <cell r="M196" t="str">
            <v/>
          </cell>
          <cell r="O196" t="str">
            <v/>
          </cell>
          <cell r="R196" t="str">
            <v/>
          </cell>
        </row>
        <row r="197">
          <cell r="K197" t="str">
            <v/>
          </cell>
          <cell r="L197" t="str">
            <v/>
          </cell>
          <cell r="M197" t="str">
            <v/>
          </cell>
          <cell r="O197" t="str">
            <v/>
          </cell>
          <cell r="R197" t="str">
            <v/>
          </cell>
        </row>
        <row r="198">
          <cell r="K198" t="str">
            <v/>
          </cell>
          <cell r="L198" t="str">
            <v/>
          </cell>
          <cell r="M198" t="str">
            <v/>
          </cell>
          <cell r="O198" t="str">
            <v/>
          </cell>
          <cell r="R198" t="str">
            <v/>
          </cell>
        </row>
        <row r="199">
          <cell r="K199" t="str">
            <v/>
          </cell>
          <cell r="L199" t="str">
            <v/>
          </cell>
          <cell r="M199" t="str">
            <v/>
          </cell>
          <cell r="O199" t="str">
            <v/>
          </cell>
          <cell r="R199" t="str">
            <v/>
          </cell>
        </row>
        <row r="200">
          <cell r="K200" t="str">
            <v/>
          </cell>
          <cell r="L200" t="str">
            <v/>
          </cell>
          <cell r="M200" t="str">
            <v/>
          </cell>
          <cell r="O200" t="str">
            <v/>
          </cell>
          <cell r="R200" t="str">
            <v/>
          </cell>
        </row>
        <row r="201">
          <cell r="K201" t="str">
            <v/>
          </cell>
          <cell r="L201" t="str">
            <v/>
          </cell>
          <cell r="M201" t="str">
            <v/>
          </cell>
          <cell r="O201" t="str">
            <v/>
          </cell>
          <cell r="R201" t="str">
            <v/>
          </cell>
        </row>
        <row r="202">
          <cell r="K202" t="str">
            <v/>
          </cell>
          <cell r="L202" t="str">
            <v/>
          </cell>
          <cell r="M202" t="str">
            <v/>
          </cell>
          <cell r="O202" t="str">
            <v/>
          </cell>
          <cell r="R202" t="str">
            <v/>
          </cell>
        </row>
        <row r="203">
          <cell r="K203" t="str">
            <v/>
          </cell>
          <cell r="L203" t="str">
            <v/>
          </cell>
          <cell r="M203" t="str">
            <v/>
          </cell>
          <cell r="O203" t="str">
            <v/>
          </cell>
          <cell r="R203" t="str">
            <v/>
          </cell>
        </row>
        <row r="204">
          <cell r="K204" t="str">
            <v/>
          </cell>
          <cell r="L204" t="str">
            <v/>
          </cell>
          <cell r="M204" t="str">
            <v/>
          </cell>
          <cell r="O204" t="str">
            <v/>
          </cell>
          <cell r="R204" t="str">
            <v/>
          </cell>
        </row>
        <row r="205">
          <cell r="K205" t="str">
            <v/>
          </cell>
          <cell r="L205" t="str">
            <v/>
          </cell>
          <cell r="M205" t="str">
            <v/>
          </cell>
          <cell r="O205" t="str">
            <v/>
          </cell>
          <cell r="R205" t="str">
            <v/>
          </cell>
        </row>
        <row r="206">
          <cell r="K206" t="str">
            <v/>
          </cell>
          <cell r="L206" t="str">
            <v/>
          </cell>
          <cell r="M206" t="str">
            <v/>
          </cell>
          <cell r="O206" t="str">
            <v/>
          </cell>
          <cell r="R206" t="str">
            <v/>
          </cell>
        </row>
        <row r="207">
          <cell r="K207" t="str">
            <v/>
          </cell>
          <cell r="L207" t="str">
            <v/>
          </cell>
          <cell r="M207" t="str">
            <v/>
          </cell>
          <cell r="O207" t="str">
            <v/>
          </cell>
          <cell r="R207" t="str">
            <v/>
          </cell>
        </row>
        <row r="208">
          <cell r="K208" t="str">
            <v/>
          </cell>
          <cell r="L208" t="str">
            <v/>
          </cell>
          <cell r="M208" t="str">
            <v/>
          </cell>
          <cell r="O208" t="str">
            <v/>
          </cell>
          <cell r="R208" t="str">
            <v/>
          </cell>
        </row>
        <row r="209">
          <cell r="K209" t="str">
            <v/>
          </cell>
          <cell r="L209" t="str">
            <v/>
          </cell>
          <cell r="M209" t="str">
            <v/>
          </cell>
          <cell r="O209" t="str">
            <v/>
          </cell>
          <cell r="R209" t="str">
            <v/>
          </cell>
        </row>
        <row r="210">
          <cell r="K210" t="str">
            <v/>
          </cell>
          <cell r="L210" t="str">
            <v/>
          </cell>
          <cell r="M210" t="str">
            <v/>
          </cell>
          <cell r="O210" t="str">
            <v/>
          </cell>
          <cell r="R210" t="str">
            <v/>
          </cell>
        </row>
        <row r="211">
          <cell r="K211" t="str">
            <v/>
          </cell>
          <cell r="L211" t="str">
            <v/>
          </cell>
          <cell r="M211" t="str">
            <v/>
          </cell>
          <cell r="O211" t="str">
            <v/>
          </cell>
          <cell r="R211" t="str">
            <v/>
          </cell>
        </row>
        <row r="212">
          <cell r="K212" t="str">
            <v/>
          </cell>
          <cell r="L212" t="str">
            <v/>
          </cell>
          <cell r="M212" t="str">
            <v/>
          </cell>
          <cell r="O212" t="str">
            <v/>
          </cell>
          <cell r="R212" t="str">
            <v/>
          </cell>
        </row>
        <row r="213">
          <cell r="K213" t="str">
            <v/>
          </cell>
          <cell r="L213" t="str">
            <v/>
          </cell>
          <cell r="M213" t="str">
            <v/>
          </cell>
          <cell r="O213" t="str">
            <v/>
          </cell>
          <cell r="R213" t="str">
            <v/>
          </cell>
        </row>
        <row r="214">
          <cell r="K214" t="str">
            <v/>
          </cell>
          <cell r="L214" t="str">
            <v/>
          </cell>
          <cell r="M214" t="str">
            <v/>
          </cell>
          <cell r="O214" t="str">
            <v/>
          </cell>
          <cell r="R214" t="str">
            <v/>
          </cell>
        </row>
        <row r="215">
          <cell r="K215" t="str">
            <v/>
          </cell>
          <cell r="L215" t="str">
            <v/>
          </cell>
          <cell r="M215" t="str">
            <v/>
          </cell>
          <cell r="O215" t="str">
            <v/>
          </cell>
          <cell r="R215" t="str">
            <v/>
          </cell>
        </row>
        <row r="216">
          <cell r="K216" t="str">
            <v/>
          </cell>
          <cell r="L216" t="str">
            <v/>
          </cell>
          <cell r="M216" t="str">
            <v/>
          </cell>
          <cell r="O216" t="str">
            <v/>
          </cell>
          <cell r="R216" t="str">
            <v/>
          </cell>
        </row>
        <row r="217">
          <cell r="K217" t="str">
            <v/>
          </cell>
          <cell r="L217" t="str">
            <v/>
          </cell>
          <cell r="M217" t="str">
            <v/>
          </cell>
          <cell r="O217" t="str">
            <v/>
          </cell>
          <cell r="R217" t="str">
            <v/>
          </cell>
        </row>
        <row r="218">
          <cell r="K218" t="str">
            <v/>
          </cell>
          <cell r="L218" t="str">
            <v/>
          </cell>
          <cell r="M218" t="str">
            <v/>
          </cell>
          <cell r="O218" t="str">
            <v/>
          </cell>
          <cell r="R218" t="str">
            <v/>
          </cell>
        </row>
        <row r="219">
          <cell r="K219" t="str">
            <v/>
          </cell>
          <cell r="L219" t="str">
            <v/>
          </cell>
          <cell r="M219" t="str">
            <v/>
          </cell>
          <cell r="O219" t="str">
            <v/>
          </cell>
          <cell r="R219" t="str">
            <v/>
          </cell>
        </row>
        <row r="220">
          <cell r="K220" t="str">
            <v/>
          </cell>
          <cell r="L220" t="str">
            <v/>
          </cell>
          <cell r="M220" t="str">
            <v/>
          </cell>
          <cell r="O220" t="str">
            <v/>
          </cell>
          <cell r="R220" t="str">
            <v/>
          </cell>
        </row>
        <row r="221">
          <cell r="K221" t="str">
            <v/>
          </cell>
          <cell r="L221" t="str">
            <v/>
          </cell>
          <cell r="M221" t="str">
            <v/>
          </cell>
          <cell r="O221" t="str">
            <v/>
          </cell>
          <cell r="R221" t="str">
            <v/>
          </cell>
        </row>
        <row r="222">
          <cell r="K222" t="str">
            <v/>
          </cell>
          <cell r="L222" t="str">
            <v/>
          </cell>
          <cell r="M222" t="str">
            <v/>
          </cell>
          <cell r="O222" t="str">
            <v/>
          </cell>
          <cell r="R222" t="str">
            <v/>
          </cell>
        </row>
        <row r="223">
          <cell r="K223" t="str">
            <v/>
          </cell>
          <cell r="L223" t="str">
            <v/>
          </cell>
          <cell r="M223" t="str">
            <v/>
          </cell>
          <cell r="O223" t="str">
            <v/>
          </cell>
          <cell r="R223" t="str">
            <v/>
          </cell>
        </row>
        <row r="224">
          <cell r="K224" t="str">
            <v/>
          </cell>
          <cell r="L224" t="str">
            <v/>
          </cell>
          <cell r="M224" t="str">
            <v/>
          </cell>
          <cell r="O224" t="str">
            <v/>
          </cell>
          <cell r="R224" t="str">
            <v/>
          </cell>
        </row>
        <row r="225">
          <cell r="K225" t="str">
            <v/>
          </cell>
          <cell r="L225" t="str">
            <v/>
          </cell>
          <cell r="M225" t="str">
            <v/>
          </cell>
          <cell r="O225" t="str">
            <v/>
          </cell>
          <cell r="R225" t="str">
            <v/>
          </cell>
        </row>
        <row r="226">
          <cell r="K226" t="str">
            <v/>
          </cell>
          <cell r="L226" t="str">
            <v/>
          </cell>
          <cell r="M226" t="str">
            <v/>
          </cell>
          <cell r="O226" t="str">
            <v/>
          </cell>
          <cell r="R226" t="str">
            <v/>
          </cell>
        </row>
        <row r="227">
          <cell r="K227" t="str">
            <v/>
          </cell>
          <cell r="L227" t="str">
            <v/>
          </cell>
          <cell r="M227" t="str">
            <v/>
          </cell>
          <cell r="O227" t="str">
            <v/>
          </cell>
          <cell r="R227" t="str">
            <v/>
          </cell>
        </row>
        <row r="228">
          <cell r="K228" t="str">
            <v/>
          </cell>
          <cell r="L228" t="str">
            <v/>
          </cell>
          <cell r="M228" t="str">
            <v/>
          </cell>
          <cell r="O228" t="str">
            <v/>
          </cell>
          <cell r="R228" t="str">
            <v/>
          </cell>
        </row>
        <row r="229">
          <cell r="K229" t="str">
            <v/>
          </cell>
          <cell r="L229" t="str">
            <v/>
          </cell>
          <cell r="M229" t="str">
            <v/>
          </cell>
          <cell r="O229" t="str">
            <v/>
          </cell>
          <cell r="R229" t="str">
            <v/>
          </cell>
        </row>
        <row r="230">
          <cell r="K230" t="str">
            <v/>
          </cell>
          <cell r="L230" t="str">
            <v/>
          </cell>
          <cell r="M230" t="str">
            <v/>
          </cell>
          <cell r="O230" t="str">
            <v/>
          </cell>
          <cell r="R230" t="str">
            <v/>
          </cell>
        </row>
        <row r="231">
          <cell r="K231" t="str">
            <v/>
          </cell>
          <cell r="L231" t="str">
            <v/>
          </cell>
          <cell r="M231" t="str">
            <v/>
          </cell>
          <cell r="O231" t="str">
            <v/>
          </cell>
          <cell r="R231" t="str">
            <v/>
          </cell>
        </row>
        <row r="232">
          <cell r="K232" t="str">
            <v/>
          </cell>
          <cell r="L232" t="str">
            <v/>
          </cell>
          <cell r="M232" t="str">
            <v/>
          </cell>
          <cell r="O232" t="str">
            <v/>
          </cell>
          <cell r="R232" t="str">
            <v/>
          </cell>
        </row>
        <row r="233">
          <cell r="K233" t="str">
            <v/>
          </cell>
          <cell r="L233" t="str">
            <v/>
          </cell>
          <cell r="M233" t="str">
            <v/>
          </cell>
          <cell r="O233" t="str">
            <v/>
          </cell>
          <cell r="R233" t="str">
            <v/>
          </cell>
        </row>
        <row r="234">
          <cell r="K234" t="str">
            <v/>
          </cell>
          <cell r="L234" t="str">
            <v/>
          </cell>
          <cell r="M234" t="str">
            <v/>
          </cell>
          <cell r="O234" t="str">
            <v/>
          </cell>
          <cell r="R234" t="str">
            <v/>
          </cell>
        </row>
        <row r="235">
          <cell r="K235" t="str">
            <v/>
          </cell>
          <cell r="L235" t="str">
            <v/>
          </cell>
          <cell r="M235" t="str">
            <v/>
          </cell>
          <cell r="O235" t="str">
            <v/>
          </cell>
          <cell r="R235" t="str">
            <v/>
          </cell>
        </row>
        <row r="236">
          <cell r="K236" t="str">
            <v/>
          </cell>
          <cell r="L236" t="str">
            <v/>
          </cell>
          <cell r="M236" t="str">
            <v/>
          </cell>
          <cell r="O236" t="str">
            <v/>
          </cell>
          <cell r="R236" t="str">
            <v/>
          </cell>
        </row>
        <row r="237">
          <cell r="K237" t="str">
            <v/>
          </cell>
          <cell r="L237" t="str">
            <v/>
          </cell>
          <cell r="M237" t="str">
            <v/>
          </cell>
          <cell r="O237" t="str">
            <v/>
          </cell>
          <cell r="R237" t="str">
            <v/>
          </cell>
        </row>
        <row r="238">
          <cell r="K238" t="str">
            <v/>
          </cell>
          <cell r="L238" t="str">
            <v/>
          </cell>
          <cell r="M238" t="str">
            <v/>
          </cell>
          <cell r="O238" t="str">
            <v/>
          </cell>
          <cell r="R238" t="str">
            <v/>
          </cell>
        </row>
        <row r="239">
          <cell r="K239" t="str">
            <v/>
          </cell>
          <cell r="L239" t="str">
            <v/>
          </cell>
          <cell r="M239" t="str">
            <v/>
          </cell>
          <cell r="O239" t="str">
            <v/>
          </cell>
          <cell r="R239" t="str">
            <v/>
          </cell>
        </row>
        <row r="240">
          <cell r="K240" t="str">
            <v/>
          </cell>
          <cell r="L240" t="str">
            <v/>
          </cell>
          <cell r="M240" t="str">
            <v/>
          </cell>
          <cell r="O240" t="str">
            <v/>
          </cell>
          <cell r="R240" t="str">
            <v/>
          </cell>
        </row>
        <row r="241">
          <cell r="K241" t="str">
            <v/>
          </cell>
          <cell r="L241" t="str">
            <v/>
          </cell>
          <cell r="M241" t="str">
            <v/>
          </cell>
          <cell r="O241" t="str">
            <v/>
          </cell>
          <cell r="R241" t="str">
            <v/>
          </cell>
        </row>
        <row r="242">
          <cell r="K242" t="str">
            <v/>
          </cell>
          <cell r="L242" t="str">
            <v/>
          </cell>
          <cell r="M242" t="str">
            <v/>
          </cell>
          <cell r="O242" t="str">
            <v/>
          </cell>
          <cell r="R242" t="str">
            <v/>
          </cell>
        </row>
        <row r="243">
          <cell r="K243" t="str">
            <v/>
          </cell>
          <cell r="L243" t="str">
            <v/>
          </cell>
          <cell r="M243" t="str">
            <v/>
          </cell>
          <cell r="O243" t="str">
            <v/>
          </cell>
          <cell r="R243" t="str">
            <v/>
          </cell>
        </row>
        <row r="244">
          <cell r="K244" t="str">
            <v/>
          </cell>
          <cell r="L244" t="str">
            <v/>
          </cell>
          <cell r="M244" t="str">
            <v/>
          </cell>
          <cell r="O244" t="str">
            <v/>
          </cell>
          <cell r="R244" t="str">
            <v/>
          </cell>
        </row>
        <row r="245">
          <cell r="K245" t="str">
            <v/>
          </cell>
          <cell r="L245" t="str">
            <v/>
          </cell>
          <cell r="M245" t="str">
            <v/>
          </cell>
          <cell r="O245" t="str">
            <v/>
          </cell>
          <cell r="R245" t="str">
            <v/>
          </cell>
        </row>
        <row r="246">
          <cell r="K246" t="str">
            <v/>
          </cell>
          <cell r="L246" t="str">
            <v/>
          </cell>
          <cell r="M246" t="str">
            <v/>
          </cell>
          <cell r="O246" t="str">
            <v/>
          </cell>
          <cell r="R246" t="str">
            <v/>
          </cell>
        </row>
        <row r="247">
          <cell r="K247" t="str">
            <v/>
          </cell>
          <cell r="L247" t="str">
            <v/>
          </cell>
          <cell r="M247" t="str">
            <v/>
          </cell>
          <cell r="O247" t="str">
            <v/>
          </cell>
          <cell r="R247" t="str">
            <v/>
          </cell>
        </row>
        <row r="248">
          <cell r="K248" t="str">
            <v/>
          </cell>
          <cell r="L248" t="str">
            <v/>
          </cell>
          <cell r="M248" t="str">
            <v/>
          </cell>
          <cell r="O248" t="str">
            <v/>
          </cell>
          <cell r="R248" t="str">
            <v/>
          </cell>
        </row>
        <row r="249">
          <cell r="K249" t="str">
            <v/>
          </cell>
          <cell r="L249" t="str">
            <v/>
          </cell>
          <cell r="M249" t="str">
            <v/>
          </cell>
          <cell r="O249" t="str">
            <v/>
          </cell>
          <cell r="R249" t="str">
            <v/>
          </cell>
        </row>
        <row r="250">
          <cell r="K250" t="str">
            <v/>
          </cell>
          <cell r="L250" t="str">
            <v/>
          </cell>
          <cell r="M250" t="str">
            <v/>
          </cell>
          <cell r="O250" t="str">
            <v/>
          </cell>
          <cell r="R250" t="str">
            <v/>
          </cell>
        </row>
        <row r="251">
          <cell r="K251" t="str">
            <v/>
          </cell>
          <cell r="L251" t="str">
            <v/>
          </cell>
          <cell r="M251" t="str">
            <v/>
          </cell>
          <cell r="O251" t="str">
            <v/>
          </cell>
          <cell r="R251" t="str">
            <v/>
          </cell>
        </row>
        <row r="252">
          <cell r="K252" t="str">
            <v/>
          </cell>
          <cell r="L252" t="str">
            <v/>
          </cell>
          <cell r="M252" t="str">
            <v/>
          </cell>
          <cell r="O252" t="str">
            <v/>
          </cell>
          <cell r="R252" t="str">
            <v/>
          </cell>
        </row>
        <row r="253">
          <cell r="K253" t="str">
            <v/>
          </cell>
          <cell r="L253" t="str">
            <v/>
          </cell>
          <cell r="M253" t="str">
            <v/>
          </cell>
          <cell r="O253" t="str">
            <v/>
          </cell>
          <cell r="R253" t="str">
            <v/>
          </cell>
        </row>
        <row r="254">
          <cell r="K254" t="str">
            <v/>
          </cell>
          <cell r="L254" t="str">
            <v/>
          </cell>
          <cell r="M254" t="str">
            <v/>
          </cell>
          <cell r="O254" t="str">
            <v/>
          </cell>
          <cell r="R254" t="str">
            <v/>
          </cell>
        </row>
        <row r="255">
          <cell r="K255" t="str">
            <v/>
          </cell>
          <cell r="L255" t="str">
            <v/>
          </cell>
          <cell r="M255" t="str">
            <v/>
          </cell>
          <cell r="O255" t="str">
            <v/>
          </cell>
          <cell r="R255" t="str">
            <v/>
          </cell>
        </row>
        <row r="256">
          <cell r="K256" t="str">
            <v/>
          </cell>
          <cell r="L256" t="str">
            <v/>
          </cell>
          <cell r="M256" t="str">
            <v/>
          </cell>
          <cell r="O256" t="str">
            <v/>
          </cell>
          <cell r="R256" t="str">
            <v/>
          </cell>
        </row>
        <row r="257">
          <cell r="K257" t="str">
            <v/>
          </cell>
          <cell r="L257" t="str">
            <v/>
          </cell>
          <cell r="M257" t="str">
            <v/>
          </cell>
          <cell r="O257" t="str">
            <v/>
          </cell>
          <cell r="R257" t="str">
            <v/>
          </cell>
        </row>
        <row r="258">
          <cell r="K258" t="str">
            <v/>
          </cell>
          <cell r="L258" t="str">
            <v/>
          </cell>
          <cell r="M258" t="str">
            <v/>
          </cell>
          <cell r="O258" t="str">
            <v/>
          </cell>
          <cell r="R258" t="str">
            <v/>
          </cell>
        </row>
        <row r="259">
          <cell r="K259" t="str">
            <v/>
          </cell>
          <cell r="L259" t="str">
            <v/>
          </cell>
          <cell r="M259" t="str">
            <v/>
          </cell>
          <cell r="O259" t="str">
            <v/>
          </cell>
          <cell r="R259" t="str">
            <v/>
          </cell>
        </row>
        <row r="260">
          <cell r="K260" t="str">
            <v/>
          </cell>
          <cell r="L260" t="str">
            <v/>
          </cell>
          <cell r="M260" t="str">
            <v/>
          </cell>
          <cell r="O260" t="str">
            <v/>
          </cell>
          <cell r="R260" t="str">
            <v/>
          </cell>
        </row>
        <row r="261">
          <cell r="K261" t="str">
            <v/>
          </cell>
          <cell r="L261" t="str">
            <v/>
          </cell>
          <cell r="M261" t="str">
            <v/>
          </cell>
          <cell r="O261" t="str">
            <v/>
          </cell>
          <cell r="R261" t="str">
            <v/>
          </cell>
        </row>
        <row r="262">
          <cell r="K262" t="str">
            <v/>
          </cell>
          <cell r="L262" t="str">
            <v/>
          </cell>
          <cell r="M262" t="str">
            <v/>
          </cell>
          <cell r="O262" t="str">
            <v/>
          </cell>
          <cell r="R262" t="str">
            <v/>
          </cell>
        </row>
        <row r="263">
          <cell r="K263" t="str">
            <v/>
          </cell>
          <cell r="L263" t="str">
            <v/>
          </cell>
          <cell r="M263" t="str">
            <v/>
          </cell>
          <cell r="O263" t="str">
            <v/>
          </cell>
          <cell r="R263" t="str">
            <v/>
          </cell>
        </row>
        <row r="264">
          <cell r="K264" t="str">
            <v/>
          </cell>
          <cell r="L264" t="str">
            <v/>
          </cell>
          <cell r="M264" t="str">
            <v/>
          </cell>
          <cell r="O264" t="str">
            <v/>
          </cell>
          <cell r="R264" t="str">
            <v/>
          </cell>
        </row>
        <row r="265">
          <cell r="K265" t="str">
            <v/>
          </cell>
          <cell r="L265" t="str">
            <v/>
          </cell>
          <cell r="M265" t="str">
            <v/>
          </cell>
          <cell r="O265" t="str">
            <v/>
          </cell>
          <cell r="R265" t="str">
            <v/>
          </cell>
        </row>
        <row r="266">
          <cell r="K266" t="str">
            <v/>
          </cell>
          <cell r="L266" t="str">
            <v/>
          </cell>
          <cell r="M266" t="str">
            <v/>
          </cell>
          <cell r="O266" t="str">
            <v/>
          </cell>
          <cell r="R266" t="str">
            <v/>
          </cell>
        </row>
        <row r="267">
          <cell r="K267" t="str">
            <v/>
          </cell>
          <cell r="L267" t="str">
            <v/>
          </cell>
          <cell r="M267" t="str">
            <v/>
          </cell>
          <cell r="O267" t="str">
            <v/>
          </cell>
          <cell r="R267" t="str">
            <v/>
          </cell>
        </row>
        <row r="268">
          <cell r="K268" t="str">
            <v/>
          </cell>
          <cell r="L268" t="str">
            <v/>
          </cell>
          <cell r="M268" t="str">
            <v/>
          </cell>
          <cell r="O268" t="str">
            <v/>
          </cell>
          <cell r="R268" t="str">
            <v/>
          </cell>
        </row>
        <row r="269">
          <cell r="K269" t="str">
            <v/>
          </cell>
          <cell r="L269" t="str">
            <v/>
          </cell>
          <cell r="M269" t="str">
            <v/>
          </cell>
          <cell r="O269" t="str">
            <v/>
          </cell>
          <cell r="R269" t="str">
            <v/>
          </cell>
        </row>
        <row r="270">
          <cell r="K270" t="str">
            <v/>
          </cell>
          <cell r="L270" t="str">
            <v/>
          </cell>
          <cell r="M270" t="str">
            <v/>
          </cell>
          <cell r="O270" t="str">
            <v/>
          </cell>
          <cell r="R270" t="str">
            <v/>
          </cell>
        </row>
        <row r="271">
          <cell r="K271" t="str">
            <v/>
          </cell>
          <cell r="L271" t="str">
            <v/>
          </cell>
          <cell r="M271" t="str">
            <v/>
          </cell>
          <cell r="O271" t="str">
            <v/>
          </cell>
          <cell r="R271" t="str">
            <v/>
          </cell>
        </row>
        <row r="272">
          <cell r="K272" t="str">
            <v/>
          </cell>
          <cell r="L272" t="str">
            <v/>
          </cell>
          <cell r="M272" t="str">
            <v/>
          </cell>
          <cell r="O272" t="str">
            <v/>
          </cell>
          <cell r="R272" t="str">
            <v/>
          </cell>
        </row>
        <row r="273">
          <cell r="K273" t="str">
            <v/>
          </cell>
          <cell r="L273" t="str">
            <v/>
          </cell>
          <cell r="M273" t="str">
            <v/>
          </cell>
          <cell r="O273" t="str">
            <v/>
          </cell>
          <cell r="R273" t="str">
            <v/>
          </cell>
        </row>
        <row r="274">
          <cell r="K274" t="str">
            <v/>
          </cell>
          <cell r="L274" t="str">
            <v/>
          </cell>
          <cell r="M274" t="str">
            <v/>
          </cell>
          <cell r="O274" t="str">
            <v/>
          </cell>
          <cell r="R274" t="str">
            <v/>
          </cell>
        </row>
        <row r="275">
          <cell r="K275" t="str">
            <v/>
          </cell>
          <cell r="L275" t="str">
            <v/>
          </cell>
          <cell r="M275" t="str">
            <v/>
          </cell>
          <cell r="O275" t="str">
            <v/>
          </cell>
          <cell r="R275" t="str">
            <v/>
          </cell>
        </row>
        <row r="276">
          <cell r="K276" t="str">
            <v/>
          </cell>
          <cell r="L276" t="str">
            <v/>
          </cell>
          <cell r="M276" t="str">
            <v/>
          </cell>
          <cell r="O276" t="str">
            <v/>
          </cell>
          <cell r="R276" t="str">
            <v/>
          </cell>
        </row>
        <row r="277">
          <cell r="K277" t="str">
            <v/>
          </cell>
          <cell r="L277" t="str">
            <v/>
          </cell>
          <cell r="M277" t="str">
            <v/>
          </cell>
          <cell r="O277" t="str">
            <v/>
          </cell>
          <cell r="R277" t="str">
            <v/>
          </cell>
        </row>
        <row r="278">
          <cell r="K278" t="str">
            <v/>
          </cell>
          <cell r="L278" t="str">
            <v/>
          </cell>
          <cell r="M278" t="str">
            <v/>
          </cell>
          <cell r="O278" t="str">
            <v/>
          </cell>
          <cell r="R278" t="str">
            <v/>
          </cell>
        </row>
        <row r="279">
          <cell r="K279" t="str">
            <v/>
          </cell>
          <cell r="L279" t="str">
            <v/>
          </cell>
          <cell r="M279" t="str">
            <v/>
          </cell>
          <cell r="O279" t="str">
            <v/>
          </cell>
          <cell r="R279" t="str">
            <v/>
          </cell>
        </row>
        <row r="280">
          <cell r="K280" t="str">
            <v/>
          </cell>
          <cell r="L280" t="str">
            <v/>
          </cell>
          <cell r="M280" t="str">
            <v/>
          </cell>
          <cell r="O280" t="str">
            <v/>
          </cell>
          <cell r="R280" t="str">
            <v/>
          </cell>
        </row>
        <row r="281">
          <cell r="K281" t="str">
            <v/>
          </cell>
          <cell r="L281" t="str">
            <v/>
          </cell>
          <cell r="M281" t="str">
            <v/>
          </cell>
          <cell r="O281" t="str">
            <v/>
          </cell>
          <cell r="R281" t="str">
            <v/>
          </cell>
        </row>
        <row r="282">
          <cell r="K282" t="str">
            <v/>
          </cell>
          <cell r="L282" t="str">
            <v/>
          </cell>
          <cell r="M282" t="str">
            <v/>
          </cell>
          <cell r="O282" t="str">
            <v/>
          </cell>
          <cell r="R282" t="str">
            <v/>
          </cell>
        </row>
        <row r="283">
          <cell r="K283" t="str">
            <v/>
          </cell>
          <cell r="L283" t="str">
            <v/>
          </cell>
          <cell r="M283" t="str">
            <v/>
          </cell>
          <cell r="O283" t="str">
            <v/>
          </cell>
          <cell r="R283" t="str">
            <v/>
          </cell>
        </row>
        <row r="284">
          <cell r="K284" t="str">
            <v/>
          </cell>
          <cell r="L284" t="str">
            <v/>
          </cell>
          <cell r="M284" t="str">
            <v/>
          </cell>
          <cell r="O284" t="str">
            <v/>
          </cell>
          <cell r="R284" t="str">
            <v/>
          </cell>
        </row>
        <row r="285">
          <cell r="K285" t="str">
            <v/>
          </cell>
          <cell r="L285" t="str">
            <v/>
          </cell>
          <cell r="M285" t="str">
            <v/>
          </cell>
          <cell r="O285" t="str">
            <v/>
          </cell>
          <cell r="R285" t="str">
            <v/>
          </cell>
        </row>
        <row r="286">
          <cell r="K286" t="str">
            <v/>
          </cell>
          <cell r="L286" t="str">
            <v/>
          </cell>
          <cell r="M286" t="str">
            <v/>
          </cell>
          <cell r="O286" t="str">
            <v/>
          </cell>
          <cell r="R286" t="str">
            <v/>
          </cell>
        </row>
        <row r="287">
          <cell r="K287" t="str">
            <v/>
          </cell>
          <cell r="L287" t="str">
            <v/>
          </cell>
          <cell r="M287" t="str">
            <v/>
          </cell>
          <cell r="O287" t="str">
            <v/>
          </cell>
          <cell r="R287" t="str">
            <v/>
          </cell>
        </row>
        <row r="288">
          <cell r="K288" t="str">
            <v/>
          </cell>
          <cell r="L288" t="str">
            <v/>
          </cell>
          <cell r="M288" t="str">
            <v/>
          </cell>
          <cell r="O288" t="str">
            <v/>
          </cell>
          <cell r="R288" t="str">
            <v/>
          </cell>
        </row>
        <row r="289">
          <cell r="K289" t="str">
            <v/>
          </cell>
          <cell r="L289" t="str">
            <v/>
          </cell>
          <cell r="M289" t="str">
            <v/>
          </cell>
          <cell r="O289" t="str">
            <v/>
          </cell>
          <cell r="R289" t="str">
            <v/>
          </cell>
        </row>
        <row r="290">
          <cell r="K290" t="str">
            <v/>
          </cell>
          <cell r="L290" t="str">
            <v/>
          </cell>
          <cell r="M290" t="str">
            <v/>
          </cell>
          <cell r="O290" t="str">
            <v/>
          </cell>
          <cell r="R290" t="str">
            <v/>
          </cell>
        </row>
        <row r="291">
          <cell r="K291" t="str">
            <v/>
          </cell>
          <cell r="L291" t="str">
            <v/>
          </cell>
          <cell r="M291" t="str">
            <v/>
          </cell>
          <cell r="O291" t="str">
            <v/>
          </cell>
          <cell r="R291" t="str">
            <v/>
          </cell>
        </row>
        <row r="292">
          <cell r="K292" t="str">
            <v/>
          </cell>
          <cell r="L292" t="str">
            <v/>
          </cell>
          <cell r="M292" t="str">
            <v/>
          </cell>
          <cell r="O292" t="str">
            <v/>
          </cell>
          <cell r="R292" t="str">
            <v/>
          </cell>
        </row>
        <row r="293">
          <cell r="K293" t="str">
            <v/>
          </cell>
          <cell r="L293" t="str">
            <v/>
          </cell>
          <cell r="M293" t="str">
            <v/>
          </cell>
          <cell r="O293" t="str">
            <v/>
          </cell>
          <cell r="R293" t="str">
            <v/>
          </cell>
        </row>
        <row r="294">
          <cell r="K294" t="str">
            <v/>
          </cell>
          <cell r="L294" t="str">
            <v/>
          </cell>
          <cell r="M294" t="str">
            <v/>
          </cell>
          <cell r="O294" t="str">
            <v/>
          </cell>
          <cell r="R294" t="str">
            <v/>
          </cell>
        </row>
        <row r="295">
          <cell r="K295" t="str">
            <v/>
          </cell>
          <cell r="L295" t="str">
            <v/>
          </cell>
          <cell r="M295" t="str">
            <v/>
          </cell>
          <cell r="O295" t="str">
            <v/>
          </cell>
          <cell r="R295" t="str">
            <v/>
          </cell>
        </row>
        <row r="296">
          <cell r="K296" t="str">
            <v/>
          </cell>
          <cell r="L296" t="str">
            <v/>
          </cell>
          <cell r="M296" t="str">
            <v/>
          </cell>
          <cell r="O296" t="str">
            <v/>
          </cell>
          <cell r="R296" t="str">
            <v/>
          </cell>
        </row>
        <row r="297">
          <cell r="K297" t="str">
            <v/>
          </cell>
          <cell r="L297" t="str">
            <v/>
          </cell>
          <cell r="M297" t="str">
            <v/>
          </cell>
          <cell r="O297" t="str">
            <v/>
          </cell>
          <cell r="R297" t="str">
            <v/>
          </cell>
        </row>
        <row r="298">
          <cell r="K298" t="str">
            <v/>
          </cell>
          <cell r="L298" t="str">
            <v/>
          </cell>
          <cell r="M298" t="str">
            <v/>
          </cell>
          <cell r="O298" t="str">
            <v/>
          </cell>
          <cell r="R298" t="str">
            <v/>
          </cell>
        </row>
        <row r="299">
          <cell r="K299" t="str">
            <v/>
          </cell>
          <cell r="L299" t="str">
            <v/>
          </cell>
          <cell r="M299" t="str">
            <v/>
          </cell>
          <cell r="O299" t="str">
            <v/>
          </cell>
          <cell r="R299" t="str">
            <v/>
          </cell>
        </row>
        <row r="300">
          <cell r="K300" t="str">
            <v/>
          </cell>
          <cell r="L300" t="str">
            <v/>
          </cell>
          <cell r="M300" t="str">
            <v/>
          </cell>
          <cell r="O300" t="str">
            <v/>
          </cell>
          <cell r="R300" t="str">
            <v/>
          </cell>
        </row>
        <row r="301">
          <cell r="K301" t="str">
            <v/>
          </cell>
          <cell r="L301" t="str">
            <v/>
          </cell>
          <cell r="M301" t="str">
            <v/>
          </cell>
          <cell r="O301" t="str">
            <v/>
          </cell>
          <cell r="R301" t="str">
            <v/>
          </cell>
        </row>
        <row r="302">
          <cell r="K302" t="str">
            <v/>
          </cell>
          <cell r="L302" t="str">
            <v/>
          </cell>
          <cell r="M302" t="str">
            <v/>
          </cell>
          <cell r="O302" t="str">
            <v/>
          </cell>
          <cell r="R302" t="str">
            <v/>
          </cell>
        </row>
        <row r="303">
          <cell r="K303" t="str">
            <v/>
          </cell>
          <cell r="L303" t="str">
            <v/>
          </cell>
          <cell r="M303" t="str">
            <v/>
          </cell>
          <cell r="O303" t="str">
            <v/>
          </cell>
          <cell r="R303" t="str">
            <v/>
          </cell>
        </row>
      </sheetData>
      <sheetData sheetId="5">
        <row r="4">
          <cell r="G4" t="str">
            <v>Shop</v>
          </cell>
        </row>
        <row r="5">
          <cell r="G5" t="str">
            <v>VNV20</v>
          </cell>
        </row>
        <row r="6">
          <cell r="G6" t="str">
            <v>Lotte</v>
          </cell>
        </row>
        <row r="7">
          <cell r="G7" t="str">
            <v>3F Lotte Center Hanoi, 54 Lieu Giai, Cong Vi Ward, Ba Dinh Dist., Ha Noi</v>
          </cell>
        </row>
        <row r="8">
          <cell r="G8">
            <v>100.2</v>
          </cell>
          <cell r="H8" t="str">
            <v>sq. m</v>
          </cell>
        </row>
        <row r="9">
          <cell r="G9" t="str">
            <v>Gior Fashion Company Limited</v>
          </cell>
        </row>
        <row r="10">
          <cell r="G10" t="str">
            <v>Lotte Shopping Plaza</v>
          </cell>
        </row>
        <row r="11">
          <cell r="G11">
            <v>19</v>
          </cell>
        </row>
        <row r="13">
          <cell r="G13">
            <v>19</v>
          </cell>
        </row>
        <row r="14">
          <cell r="G14">
            <v>43333</v>
          </cell>
        </row>
        <row r="15">
          <cell r="G15">
            <v>44043</v>
          </cell>
        </row>
        <row r="20">
          <cell r="G20" t="str">
            <v>NA</v>
          </cell>
        </row>
        <row r="23">
          <cell r="G23" t="str">
            <v>NA</v>
          </cell>
        </row>
        <row r="24">
          <cell r="G24" t="str">
            <v>NA</v>
          </cell>
        </row>
        <row r="27">
          <cell r="G27" t="str">
            <v>NA</v>
          </cell>
        </row>
        <row r="29">
          <cell r="G29" t="str">
            <v>VND</v>
          </cell>
        </row>
        <row r="30">
          <cell r="G30" t="str">
            <v>payable at the beginning</v>
          </cell>
        </row>
        <row r="32">
          <cell r="G32" t="str">
            <v>Yes</v>
          </cell>
        </row>
        <row r="36">
          <cell r="G36" t="str">
            <v>NA</v>
          </cell>
        </row>
        <row r="40">
          <cell r="G40" t="str">
            <v>NA</v>
          </cell>
        </row>
        <row r="45">
          <cell r="G45" t="str">
            <v>NA</v>
          </cell>
        </row>
        <row r="49">
          <cell r="G49" t="str">
            <v>NA</v>
          </cell>
        </row>
        <row r="53">
          <cell r="G53" t="str">
            <v>NA</v>
          </cell>
        </row>
        <row r="57">
          <cell r="G57">
            <v>276552000</v>
          </cell>
        </row>
        <row r="58">
          <cell r="G58">
            <v>207414000</v>
          </cell>
        </row>
        <row r="59">
          <cell r="G59">
            <v>69138000</v>
          </cell>
        </row>
        <row r="62">
          <cell r="G62">
            <v>7.8E-2</v>
          </cell>
        </row>
        <row r="63">
          <cell r="G63">
            <v>6.4999999999999997E-3</v>
          </cell>
        </row>
        <row r="64">
          <cell r="G64">
            <v>1244484000</v>
          </cell>
        </row>
        <row r="65">
          <cell r="G65">
            <v>1244484000</v>
          </cell>
        </row>
        <row r="66">
          <cell r="G66">
            <v>0</v>
          </cell>
        </row>
        <row r="70">
          <cell r="G70">
            <v>1239994678.2524607</v>
          </cell>
        </row>
        <row r="71">
          <cell r="G71">
            <v>1170856678.2524607</v>
          </cell>
        </row>
        <row r="72">
          <cell r="G72">
            <v>69138000</v>
          </cell>
          <cell r="H72">
            <v>0</v>
          </cell>
        </row>
        <row r="75">
          <cell r="H75">
            <v>0</v>
          </cell>
        </row>
        <row r="124">
          <cell r="J124">
            <v>1170856678.2524607</v>
          </cell>
          <cell r="K124" t="str">
            <v/>
          </cell>
          <cell r="L124" t="str">
            <v/>
          </cell>
          <cell r="M124" t="str">
            <v/>
          </cell>
          <cell r="O124">
            <v>7610568.4086409947</v>
          </cell>
          <cell r="Q124">
            <v>1239994678.2524607</v>
          </cell>
          <cell r="R124">
            <v>-65262877.802761093</v>
          </cell>
        </row>
        <row r="125">
          <cell r="K125">
            <v>-69138000</v>
          </cell>
          <cell r="L125">
            <v>0</v>
          </cell>
          <cell r="M125">
            <v>0</v>
          </cell>
          <cell r="O125">
            <v>7210640.1032971619</v>
          </cell>
          <cell r="R125">
            <v>-65262877.802761093</v>
          </cell>
        </row>
        <row r="126">
          <cell r="K126">
            <v>-69138000</v>
          </cell>
          <cell r="L126">
            <v>0</v>
          </cell>
          <cell r="M126">
            <v>0</v>
          </cell>
          <cell r="O126">
            <v>6808112.2639685934</v>
          </cell>
          <cell r="R126">
            <v>-65262877.802761093</v>
          </cell>
        </row>
        <row r="127">
          <cell r="K127">
            <v>-69138000</v>
          </cell>
          <cell r="L127">
            <v>0</v>
          </cell>
          <cell r="M127">
            <v>0</v>
          </cell>
          <cell r="O127">
            <v>6402967.9936843896</v>
          </cell>
          <cell r="R127">
            <v>-65262877.802761093</v>
          </cell>
        </row>
        <row r="128">
          <cell r="K128">
            <v>-69138000</v>
          </cell>
          <cell r="L128">
            <v>0</v>
          </cell>
          <cell r="M128">
            <v>0</v>
          </cell>
          <cell r="O128">
            <v>5995190.2856433382</v>
          </cell>
          <cell r="R128">
            <v>-65262877.802761093</v>
          </cell>
        </row>
        <row r="129">
          <cell r="K129">
            <v>-69138000</v>
          </cell>
          <cell r="L129">
            <v>0</v>
          </cell>
          <cell r="M129">
            <v>0</v>
          </cell>
          <cell r="O129">
            <v>5584762.0225000195</v>
          </cell>
          <cell r="R129">
            <v>-65262877.802761093</v>
          </cell>
        </row>
        <row r="130">
          <cell r="K130">
            <v>-69138000</v>
          </cell>
          <cell r="L130">
            <v>0</v>
          </cell>
          <cell r="M130">
            <v>0</v>
          </cell>
          <cell r="O130">
            <v>5171665.9756462704</v>
          </cell>
          <cell r="R130">
            <v>-65262877.802761093</v>
          </cell>
        </row>
        <row r="131">
          <cell r="K131">
            <v>-69138000</v>
          </cell>
          <cell r="L131">
            <v>0</v>
          </cell>
          <cell r="M131">
            <v>0</v>
          </cell>
          <cell r="O131">
            <v>4755884.8044879707</v>
          </cell>
          <cell r="R131">
            <v>-65262877.802761093</v>
          </cell>
        </row>
        <row r="132">
          <cell r="K132">
            <v>-69138000</v>
          </cell>
          <cell r="L132">
            <v>0</v>
          </cell>
          <cell r="M132">
            <v>0</v>
          </cell>
          <cell r="O132">
            <v>4337401.0557171423</v>
          </cell>
          <cell r="R132">
            <v>-65262877.802761093</v>
          </cell>
        </row>
        <row r="133">
          <cell r="K133">
            <v>-69138000</v>
          </cell>
          <cell r="L133">
            <v>0</v>
          </cell>
          <cell r="M133">
            <v>0</v>
          </cell>
          <cell r="O133">
            <v>3916197.1625793036</v>
          </cell>
          <cell r="R133">
            <v>-65262877.802761093</v>
          </cell>
        </row>
        <row r="134">
          <cell r="K134">
            <v>-69138000</v>
          </cell>
          <cell r="L134">
            <v>0</v>
          </cell>
          <cell r="M134">
            <v>0</v>
          </cell>
          <cell r="O134">
            <v>3492255.4441360692</v>
          </cell>
          <cell r="R134">
            <v>-65262877.802761093</v>
          </cell>
        </row>
        <row r="135">
          <cell r="K135">
            <v>-69138000</v>
          </cell>
          <cell r="L135">
            <v>0</v>
          </cell>
          <cell r="M135">
            <v>0</v>
          </cell>
          <cell r="O135">
            <v>3065558.1045229533</v>
          </cell>
          <cell r="R135">
            <v>-65262877.802761093</v>
          </cell>
        </row>
        <row r="136">
          <cell r="K136">
            <v>-69138000</v>
          </cell>
          <cell r="L136">
            <v>0</v>
          </cell>
          <cell r="M136">
            <v>0</v>
          </cell>
          <cell r="O136">
            <v>2636087.2322023525</v>
          </cell>
          <cell r="R136">
            <v>-65262877.802761093</v>
          </cell>
        </row>
        <row r="137">
          <cell r="K137">
            <v>-69138000</v>
          </cell>
          <cell r="L137">
            <v>0</v>
          </cell>
          <cell r="M137">
            <v>0</v>
          </cell>
          <cell r="O137">
            <v>2203824.7992116679</v>
          </cell>
          <cell r="R137">
            <v>-65262877.802761093</v>
          </cell>
        </row>
        <row r="138">
          <cell r="K138">
            <v>-69138000</v>
          </cell>
          <cell r="L138">
            <v>0</v>
          </cell>
          <cell r="M138">
            <v>0</v>
          </cell>
          <cell r="O138">
            <v>1768752.6604065436</v>
          </cell>
          <cell r="R138">
            <v>-65262877.802761093</v>
          </cell>
        </row>
        <row r="139">
          <cell r="K139">
            <v>-69138000</v>
          </cell>
          <cell r="L139">
            <v>0</v>
          </cell>
          <cell r="M139">
            <v>0</v>
          </cell>
          <cell r="O139">
            <v>1330852.5526991861</v>
          </cell>
          <cell r="R139">
            <v>-65262877.802761093</v>
          </cell>
        </row>
        <row r="140">
          <cell r="K140">
            <v>-69138000</v>
          </cell>
          <cell r="L140">
            <v>0</v>
          </cell>
          <cell r="M140">
            <v>0</v>
          </cell>
          <cell r="O140">
            <v>890106.09429173078</v>
          </cell>
          <cell r="R140">
            <v>-65262877.802761093</v>
          </cell>
        </row>
        <row r="141">
          <cell r="K141">
            <v>-69138000</v>
          </cell>
          <cell r="L141">
            <v>0</v>
          </cell>
          <cell r="M141">
            <v>0</v>
          </cell>
          <cell r="O141">
            <v>446494.78390462697</v>
          </cell>
          <cell r="R141">
            <v>-65262877.802761093</v>
          </cell>
        </row>
        <row r="142">
          <cell r="K142">
            <v>-69138000</v>
          </cell>
          <cell r="L142">
            <v>0</v>
          </cell>
          <cell r="M142">
            <v>0</v>
          </cell>
          <cell r="O142">
            <v>7.0706009864807126E-9</v>
          </cell>
          <cell r="R142">
            <v>-65262877.802761093</v>
          </cell>
        </row>
        <row r="143">
          <cell r="K143" t="str">
            <v/>
          </cell>
          <cell r="L143" t="str">
            <v/>
          </cell>
          <cell r="M143" t="str">
            <v/>
          </cell>
          <cell r="O143" t="str">
            <v/>
          </cell>
          <cell r="R143" t="str">
            <v/>
          </cell>
        </row>
        <row r="144">
          <cell r="K144" t="str">
            <v/>
          </cell>
          <cell r="L144" t="str">
            <v/>
          </cell>
          <cell r="M144" t="str">
            <v/>
          </cell>
          <cell r="O144" t="str">
            <v/>
          </cell>
          <cell r="R144" t="str">
            <v/>
          </cell>
        </row>
        <row r="145">
          <cell r="K145" t="str">
            <v/>
          </cell>
          <cell r="L145" t="str">
            <v/>
          </cell>
          <cell r="M145" t="str">
            <v/>
          </cell>
          <cell r="O145" t="str">
            <v/>
          </cell>
          <cell r="R145" t="str">
            <v/>
          </cell>
        </row>
        <row r="146">
          <cell r="K146" t="str">
            <v/>
          </cell>
          <cell r="L146" t="str">
            <v/>
          </cell>
          <cell r="M146" t="str">
            <v/>
          </cell>
          <cell r="O146" t="str">
            <v/>
          </cell>
          <cell r="R146" t="str">
            <v/>
          </cell>
        </row>
        <row r="147">
          <cell r="K147" t="str">
            <v/>
          </cell>
          <cell r="L147" t="str">
            <v/>
          </cell>
          <cell r="M147" t="str">
            <v/>
          </cell>
          <cell r="O147" t="str">
            <v/>
          </cell>
          <cell r="R147" t="str">
            <v/>
          </cell>
        </row>
        <row r="148">
          <cell r="K148" t="str">
            <v/>
          </cell>
          <cell r="L148" t="str">
            <v/>
          </cell>
          <cell r="M148" t="str">
            <v/>
          </cell>
          <cell r="O148" t="str">
            <v/>
          </cell>
          <cell r="R148" t="str">
            <v/>
          </cell>
        </row>
        <row r="149">
          <cell r="K149" t="str">
            <v/>
          </cell>
          <cell r="L149" t="str">
            <v/>
          </cell>
          <cell r="M149" t="str">
            <v/>
          </cell>
          <cell r="O149" t="str">
            <v/>
          </cell>
          <cell r="R149" t="str">
            <v/>
          </cell>
        </row>
        <row r="150">
          <cell r="K150" t="str">
            <v/>
          </cell>
          <cell r="L150" t="str">
            <v/>
          </cell>
          <cell r="M150" t="str">
            <v/>
          </cell>
          <cell r="O150" t="str">
            <v/>
          </cell>
          <cell r="R150" t="str">
            <v/>
          </cell>
        </row>
        <row r="151">
          <cell r="K151" t="str">
            <v/>
          </cell>
          <cell r="L151" t="str">
            <v/>
          </cell>
          <cell r="M151" t="str">
            <v/>
          </cell>
          <cell r="O151" t="str">
            <v/>
          </cell>
          <cell r="R151" t="str">
            <v/>
          </cell>
        </row>
        <row r="152">
          <cell r="K152" t="str">
            <v/>
          </cell>
          <cell r="L152" t="str">
            <v/>
          </cell>
          <cell r="M152" t="str">
            <v/>
          </cell>
          <cell r="O152" t="str">
            <v/>
          </cell>
          <cell r="R152" t="str">
            <v/>
          </cell>
        </row>
        <row r="153">
          <cell r="K153" t="str">
            <v/>
          </cell>
          <cell r="L153" t="str">
            <v/>
          </cell>
          <cell r="M153" t="str">
            <v/>
          </cell>
          <cell r="O153" t="str">
            <v/>
          </cell>
          <cell r="R153" t="str">
            <v/>
          </cell>
        </row>
        <row r="154">
          <cell r="K154" t="str">
            <v/>
          </cell>
          <cell r="L154" t="str">
            <v/>
          </cell>
          <cell r="M154" t="str">
            <v/>
          </cell>
          <cell r="O154" t="str">
            <v/>
          </cell>
          <cell r="R154" t="str">
            <v/>
          </cell>
        </row>
        <row r="155">
          <cell r="K155" t="str">
            <v/>
          </cell>
          <cell r="L155" t="str">
            <v/>
          </cell>
          <cell r="M155" t="str">
            <v/>
          </cell>
          <cell r="O155" t="str">
            <v/>
          </cell>
          <cell r="R155" t="str">
            <v/>
          </cell>
        </row>
        <row r="156">
          <cell r="K156" t="str">
            <v/>
          </cell>
          <cell r="L156" t="str">
            <v/>
          </cell>
          <cell r="M156" t="str">
            <v/>
          </cell>
          <cell r="O156" t="str">
            <v/>
          </cell>
          <cell r="R156" t="str">
            <v/>
          </cell>
        </row>
        <row r="157">
          <cell r="K157" t="str">
            <v/>
          </cell>
          <cell r="L157" t="str">
            <v/>
          </cell>
          <cell r="M157" t="str">
            <v/>
          </cell>
          <cell r="O157" t="str">
            <v/>
          </cell>
          <cell r="R157" t="str">
            <v/>
          </cell>
        </row>
        <row r="158">
          <cell r="K158" t="str">
            <v/>
          </cell>
          <cell r="L158" t="str">
            <v/>
          </cell>
          <cell r="M158" t="str">
            <v/>
          </cell>
          <cell r="O158" t="str">
            <v/>
          </cell>
          <cell r="R158" t="str">
            <v/>
          </cell>
        </row>
        <row r="159">
          <cell r="K159" t="str">
            <v/>
          </cell>
          <cell r="L159" t="str">
            <v/>
          </cell>
          <cell r="M159" t="str">
            <v/>
          </cell>
          <cell r="O159" t="str">
            <v/>
          </cell>
          <cell r="R159" t="str">
            <v/>
          </cell>
        </row>
        <row r="160">
          <cell r="K160" t="str">
            <v/>
          </cell>
          <cell r="L160" t="str">
            <v/>
          </cell>
          <cell r="M160" t="str">
            <v/>
          </cell>
          <cell r="O160" t="str">
            <v/>
          </cell>
          <cell r="R160" t="str">
            <v/>
          </cell>
        </row>
        <row r="161">
          <cell r="K161" t="str">
            <v/>
          </cell>
          <cell r="L161" t="str">
            <v/>
          </cell>
          <cell r="M161" t="str">
            <v/>
          </cell>
          <cell r="O161" t="str">
            <v/>
          </cell>
          <cell r="R161" t="str">
            <v/>
          </cell>
        </row>
        <row r="162">
          <cell r="K162" t="str">
            <v/>
          </cell>
          <cell r="L162" t="str">
            <v/>
          </cell>
          <cell r="M162" t="str">
            <v/>
          </cell>
          <cell r="O162" t="str">
            <v/>
          </cell>
          <cell r="R162" t="str">
            <v/>
          </cell>
        </row>
        <row r="163">
          <cell r="K163" t="str">
            <v/>
          </cell>
          <cell r="L163" t="str">
            <v/>
          </cell>
          <cell r="M163" t="str">
            <v/>
          </cell>
          <cell r="O163" t="str">
            <v/>
          </cell>
          <cell r="R163" t="str">
            <v/>
          </cell>
        </row>
        <row r="164">
          <cell r="K164" t="str">
            <v/>
          </cell>
          <cell r="L164" t="str">
            <v/>
          </cell>
          <cell r="M164" t="str">
            <v/>
          </cell>
          <cell r="O164" t="str">
            <v/>
          </cell>
          <cell r="R164" t="str">
            <v/>
          </cell>
        </row>
        <row r="165">
          <cell r="K165" t="str">
            <v/>
          </cell>
          <cell r="L165" t="str">
            <v/>
          </cell>
          <cell r="M165" t="str">
            <v/>
          </cell>
          <cell r="O165" t="str">
            <v/>
          </cell>
          <cell r="R165" t="str">
            <v/>
          </cell>
        </row>
        <row r="166">
          <cell r="K166" t="str">
            <v/>
          </cell>
          <cell r="L166" t="str">
            <v/>
          </cell>
          <cell r="M166" t="str">
            <v/>
          </cell>
          <cell r="O166" t="str">
            <v/>
          </cell>
          <cell r="R166" t="str">
            <v/>
          </cell>
        </row>
        <row r="167">
          <cell r="K167" t="str">
            <v/>
          </cell>
          <cell r="L167" t="str">
            <v/>
          </cell>
          <cell r="M167" t="str">
            <v/>
          </cell>
          <cell r="O167" t="str">
            <v/>
          </cell>
          <cell r="R167" t="str">
            <v/>
          </cell>
        </row>
        <row r="168">
          <cell r="K168" t="str">
            <v/>
          </cell>
          <cell r="L168" t="str">
            <v/>
          </cell>
          <cell r="M168" t="str">
            <v/>
          </cell>
          <cell r="O168" t="str">
            <v/>
          </cell>
          <cell r="R168" t="str">
            <v/>
          </cell>
        </row>
        <row r="169">
          <cell r="K169" t="str">
            <v/>
          </cell>
          <cell r="L169" t="str">
            <v/>
          </cell>
          <cell r="M169" t="str">
            <v/>
          </cell>
          <cell r="O169" t="str">
            <v/>
          </cell>
          <cell r="R169" t="str">
            <v/>
          </cell>
        </row>
        <row r="170">
          <cell r="K170" t="str">
            <v/>
          </cell>
          <cell r="L170" t="str">
            <v/>
          </cell>
          <cell r="M170" t="str">
            <v/>
          </cell>
          <cell r="O170" t="str">
            <v/>
          </cell>
          <cell r="R170" t="str">
            <v/>
          </cell>
        </row>
        <row r="171">
          <cell r="K171" t="str">
            <v/>
          </cell>
          <cell r="L171" t="str">
            <v/>
          </cell>
          <cell r="M171" t="str">
            <v/>
          </cell>
          <cell r="O171" t="str">
            <v/>
          </cell>
          <cell r="R171" t="str">
            <v/>
          </cell>
        </row>
        <row r="172">
          <cell r="K172" t="str">
            <v/>
          </cell>
          <cell r="L172" t="str">
            <v/>
          </cell>
          <cell r="M172" t="str">
            <v/>
          </cell>
          <cell r="O172" t="str">
            <v/>
          </cell>
          <cell r="R172" t="str">
            <v/>
          </cell>
        </row>
        <row r="173">
          <cell r="K173" t="str">
            <v/>
          </cell>
          <cell r="L173" t="str">
            <v/>
          </cell>
          <cell r="M173" t="str">
            <v/>
          </cell>
          <cell r="O173" t="str">
            <v/>
          </cell>
          <cell r="R173" t="str">
            <v/>
          </cell>
        </row>
        <row r="174">
          <cell r="K174" t="str">
            <v/>
          </cell>
          <cell r="L174" t="str">
            <v/>
          </cell>
          <cell r="M174" t="str">
            <v/>
          </cell>
          <cell r="O174" t="str">
            <v/>
          </cell>
          <cell r="R174" t="str">
            <v/>
          </cell>
        </row>
        <row r="175">
          <cell r="K175" t="str">
            <v/>
          </cell>
          <cell r="L175" t="str">
            <v/>
          </cell>
          <cell r="M175" t="str">
            <v/>
          </cell>
          <cell r="O175" t="str">
            <v/>
          </cell>
          <cell r="R175" t="str">
            <v/>
          </cell>
        </row>
        <row r="176">
          <cell r="K176" t="str">
            <v/>
          </cell>
          <cell r="L176" t="str">
            <v/>
          </cell>
          <cell r="M176" t="str">
            <v/>
          </cell>
          <cell r="O176" t="str">
            <v/>
          </cell>
          <cell r="R176" t="str">
            <v/>
          </cell>
        </row>
        <row r="177">
          <cell r="K177" t="str">
            <v/>
          </cell>
          <cell r="L177" t="str">
            <v/>
          </cell>
          <cell r="M177" t="str">
            <v/>
          </cell>
          <cell r="O177" t="str">
            <v/>
          </cell>
          <cell r="R177" t="str">
            <v/>
          </cell>
        </row>
        <row r="178">
          <cell r="K178" t="str">
            <v/>
          </cell>
          <cell r="L178" t="str">
            <v/>
          </cell>
          <cell r="M178" t="str">
            <v/>
          </cell>
          <cell r="O178" t="str">
            <v/>
          </cell>
          <cell r="R178" t="str">
            <v/>
          </cell>
        </row>
        <row r="179">
          <cell r="K179" t="str">
            <v/>
          </cell>
          <cell r="L179" t="str">
            <v/>
          </cell>
          <cell r="M179" t="str">
            <v/>
          </cell>
          <cell r="O179" t="str">
            <v/>
          </cell>
          <cell r="R179" t="str">
            <v/>
          </cell>
        </row>
        <row r="180">
          <cell r="K180" t="str">
            <v/>
          </cell>
          <cell r="L180" t="str">
            <v/>
          </cell>
          <cell r="M180" t="str">
            <v/>
          </cell>
          <cell r="O180" t="str">
            <v/>
          </cell>
          <cell r="R180" t="str">
            <v/>
          </cell>
        </row>
        <row r="181">
          <cell r="K181" t="str">
            <v/>
          </cell>
          <cell r="L181" t="str">
            <v/>
          </cell>
          <cell r="M181" t="str">
            <v/>
          </cell>
          <cell r="O181" t="str">
            <v/>
          </cell>
          <cell r="R181" t="str">
            <v/>
          </cell>
        </row>
        <row r="182">
          <cell r="K182" t="str">
            <v/>
          </cell>
          <cell r="L182" t="str">
            <v/>
          </cell>
          <cell r="M182" t="str">
            <v/>
          </cell>
          <cell r="O182" t="str">
            <v/>
          </cell>
          <cell r="R182" t="str">
            <v/>
          </cell>
        </row>
        <row r="183">
          <cell r="K183" t="str">
            <v/>
          </cell>
          <cell r="L183" t="str">
            <v/>
          </cell>
          <cell r="M183" t="str">
            <v/>
          </cell>
          <cell r="O183" t="str">
            <v/>
          </cell>
          <cell r="R183" t="str">
            <v/>
          </cell>
        </row>
        <row r="184">
          <cell r="K184" t="str">
            <v/>
          </cell>
          <cell r="L184" t="str">
            <v/>
          </cell>
          <cell r="M184" t="str">
            <v/>
          </cell>
          <cell r="O184" t="str">
            <v/>
          </cell>
          <cell r="R184" t="str">
            <v/>
          </cell>
        </row>
        <row r="185">
          <cell r="K185" t="str">
            <v/>
          </cell>
          <cell r="L185" t="str">
            <v/>
          </cell>
          <cell r="M185" t="str">
            <v/>
          </cell>
          <cell r="O185" t="str">
            <v/>
          </cell>
          <cell r="R185" t="str">
            <v/>
          </cell>
        </row>
        <row r="186">
          <cell r="K186" t="str">
            <v/>
          </cell>
          <cell r="L186" t="str">
            <v/>
          </cell>
          <cell r="M186" t="str">
            <v/>
          </cell>
          <cell r="O186" t="str">
            <v/>
          </cell>
          <cell r="R186" t="str">
            <v/>
          </cell>
        </row>
        <row r="187">
          <cell r="K187" t="str">
            <v/>
          </cell>
          <cell r="L187" t="str">
            <v/>
          </cell>
          <cell r="M187" t="str">
            <v/>
          </cell>
          <cell r="O187" t="str">
            <v/>
          </cell>
          <cell r="R187" t="str">
            <v/>
          </cell>
        </row>
        <row r="188">
          <cell r="K188" t="str">
            <v/>
          </cell>
          <cell r="L188" t="str">
            <v/>
          </cell>
          <cell r="M188" t="str">
            <v/>
          </cell>
          <cell r="O188" t="str">
            <v/>
          </cell>
          <cell r="R188" t="str">
            <v/>
          </cell>
        </row>
        <row r="189">
          <cell r="K189" t="str">
            <v/>
          </cell>
          <cell r="L189" t="str">
            <v/>
          </cell>
          <cell r="M189" t="str">
            <v/>
          </cell>
          <cell r="O189" t="str">
            <v/>
          </cell>
          <cell r="R189" t="str">
            <v/>
          </cell>
        </row>
        <row r="190">
          <cell r="K190" t="str">
            <v/>
          </cell>
          <cell r="L190" t="str">
            <v/>
          </cell>
          <cell r="M190" t="str">
            <v/>
          </cell>
          <cell r="O190" t="str">
            <v/>
          </cell>
          <cell r="R190" t="str">
            <v/>
          </cell>
        </row>
        <row r="191">
          <cell r="K191" t="str">
            <v/>
          </cell>
          <cell r="L191" t="str">
            <v/>
          </cell>
          <cell r="M191" t="str">
            <v/>
          </cell>
          <cell r="O191" t="str">
            <v/>
          </cell>
          <cell r="R191" t="str">
            <v/>
          </cell>
        </row>
        <row r="192">
          <cell r="K192" t="str">
            <v/>
          </cell>
          <cell r="L192" t="str">
            <v/>
          </cell>
          <cell r="M192" t="str">
            <v/>
          </cell>
          <cell r="O192" t="str">
            <v/>
          </cell>
          <cell r="R192" t="str">
            <v/>
          </cell>
        </row>
        <row r="193">
          <cell r="K193" t="str">
            <v/>
          </cell>
          <cell r="L193" t="str">
            <v/>
          </cell>
          <cell r="M193" t="str">
            <v/>
          </cell>
          <cell r="O193" t="str">
            <v/>
          </cell>
          <cell r="R193" t="str">
            <v/>
          </cell>
        </row>
        <row r="194">
          <cell r="K194" t="str">
            <v/>
          </cell>
          <cell r="L194" t="str">
            <v/>
          </cell>
          <cell r="M194" t="str">
            <v/>
          </cell>
          <cell r="O194" t="str">
            <v/>
          </cell>
          <cell r="R194" t="str">
            <v/>
          </cell>
        </row>
        <row r="195">
          <cell r="K195" t="str">
            <v/>
          </cell>
          <cell r="L195" t="str">
            <v/>
          </cell>
          <cell r="M195" t="str">
            <v/>
          </cell>
          <cell r="O195" t="str">
            <v/>
          </cell>
          <cell r="R195" t="str">
            <v/>
          </cell>
        </row>
        <row r="196">
          <cell r="K196" t="str">
            <v/>
          </cell>
          <cell r="L196" t="str">
            <v/>
          </cell>
          <cell r="M196" t="str">
            <v/>
          </cell>
          <cell r="O196" t="str">
            <v/>
          </cell>
          <cell r="R196" t="str">
            <v/>
          </cell>
        </row>
        <row r="197">
          <cell r="K197" t="str">
            <v/>
          </cell>
          <cell r="L197" t="str">
            <v/>
          </cell>
          <cell r="M197" t="str">
            <v/>
          </cell>
          <cell r="O197" t="str">
            <v/>
          </cell>
          <cell r="R197" t="str">
            <v/>
          </cell>
        </row>
        <row r="198">
          <cell r="K198" t="str">
            <v/>
          </cell>
          <cell r="L198" t="str">
            <v/>
          </cell>
          <cell r="M198" t="str">
            <v/>
          </cell>
          <cell r="O198" t="str">
            <v/>
          </cell>
          <cell r="R198" t="str">
            <v/>
          </cell>
        </row>
        <row r="199">
          <cell r="K199" t="str">
            <v/>
          </cell>
          <cell r="L199" t="str">
            <v/>
          </cell>
          <cell r="M199" t="str">
            <v/>
          </cell>
          <cell r="O199" t="str">
            <v/>
          </cell>
          <cell r="R199" t="str">
            <v/>
          </cell>
        </row>
        <row r="200">
          <cell r="K200" t="str">
            <v/>
          </cell>
          <cell r="L200" t="str">
            <v/>
          </cell>
          <cell r="M200" t="str">
            <v/>
          </cell>
          <cell r="O200" t="str">
            <v/>
          </cell>
          <cell r="R200" t="str">
            <v/>
          </cell>
        </row>
        <row r="201">
          <cell r="K201" t="str">
            <v/>
          </cell>
          <cell r="L201" t="str">
            <v/>
          </cell>
          <cell r="M201" t="str">
            <v/>
          </cell>
          <cell r="O201" t="str">
            <v/>
          </cell>
          <cell r="R201" t="str">
            <v/>
          </cell>
        </row>
        <row r="202">
          <cell r="K202" t="str">
            <v/>
          </cell>
          <cell r="L202" t="str">
            <v/>
          </cell>
          <cell r="M202" t="str">
            <v/>
          </cell>
          <cell r="O202" t="str">
            <v/>
          </cell>
          <cell r="R202" t="str">
            <v/>
          </cell>
        </row>
        <row r="203">
          <cell r="K203" t="str">
            <v/>
          </cell>
          <cell r="L203" t="str">
            <v/>
          </cell>
          <cell r="M203" t="str">
            <v/>
          </cell>
          <cell r="O203" t="str">
            <v/>
          </cell>
          <cell r="R203" t="str">
            <v/>
          </cell>
        </row>
        <row r="204">
          <cell r="K204" t="str">
            <v/>
          </cell>
          <cell r="L204" t="str">
            <v/>
          </cell>
          <cell r="M204" t="str">
            <v/>
          </cell>
          <cell r="O204" t="str">
            <v/>
          </cell>
          <cell r="R204" t="str">
            <v/>
          </cell>
        </row>
        <row r="205">
          <cell r="K205" t="str">
            <v/>
          </cell>
          <cell r="L205" t="str">
            <v/>
          </cell>
          <cell r="M205" t="str">
            <v/>
          </cell>
          <cell r="O205" t="str">
            <v/>
          </cell>
          <cell r="R205" t="str">
            <v/>
          </cell>
        </row>
        <row r="206">
          <cell r="K206" t="str">
            <v/>
          </cell>
          <cell r="L206" t="str">
            <v/>
          </cell>
          <cell r="M206" t="str">
            <v/>
          </cell>
          <cell r="O206" t="str">
            <v/>
          </cell>
          <cell r="R206" t="str">
            <v/>
          </cell>
        </row>
        <row r="207">
          <cell r="K207" t="str">
            <v/>
          </cell>
          <cell r="L207" t="str">
            <v/>
          </cell>
          <cell r="M207" t="str">
            <v/>
          </cell>
          <cell r="O207" t="str">
            <v/>
          </cell>
          <cell r="R207" t="str">
            <v/>
          </cell>
        </row>
        <row r="208">
          <cell r="K208" t="str">
            <v/>
          </cell>
          <cell r="L208" t="str">
            <v/>
          </cell>
          <cell r="M208" t="str">
            <v/>
          </cell>
          <cell r="O208" t="str">
            <v/>
          </cell>
          <cell r="R208" t="str">
            <v/>
          </cell>
        </row>
        <row r="209">
          <cell r="K209" t="str">
            <v/>
          </cell>
          <cell r="L209" t="str">
            <v/>
          </cell>
          <cell r="M209" t="str">
            <v/>
          </cell>
          <cell r="O209" t="str">
            <v/>
          </cell>
          <cell r="R209" t="str">
            <v/>
          </cell>
        </row>
        <row r="210">
          <cell r="K210" t="str">
            <v/>
          </cell>
          <cell r="L210" t="str">
            <v/>
          </cell>
          <cell r="M210" t="str">
            <v/>
          </cell>
          <cell r="O210" t="str">
            <v/>
          </cell>
          <cell r="R210" t="str">
            <v/>
          </cell>
        </row>
        <row r="211">
          <cell r="K211" t="str">
            <v/>
          </cell>
          <cell r="L211" t="str">
            <v/>
          </cell>
          <cell r="M211" t="str">
            <v/>
          </cell>
          <cell r="O211" t="str">
            <v/>
          </cell>
          <cell r="R211" t="str">
            <v/>
          </cell>
        </row>
        <row r="212">
          <cell r="K212" t="str">
            <v/>
          </cell>
          <cell r="L212" t="str">
            <v/>
          </cell>
          <cell r="M212" t="str">
            <v/>
          </cell>
          <cell r="O212" t="str">
            <v/>
          </cell>
          <cell r="R212" t="str">
            <v/>
          </cell>
        </row>
        <row r="213">
          <cell r="K213" t="str">
            <v/>
          </cell>
          <cell r="L213" t="str">
            <v/>
          </cell>
          <cell r="M213" t="str">
            <v/>
          </cell>
          <cell r="O213" t="str">
            <v/>
          </cell>
          <cell r="R213" t="str">
            <v/>
          </cell>
        </row>
        <row r="214">
          <cell r="K214" t="str">
            <v/>
          </cell>
          <cell r="L214" t="str">
            <v/>
          </cell>
          <cell r="M214" t="str">
            <v/>
          </cell>
          <cell r="O214" t="str">
            <v/>
          </cell>
          <cell r="R214" t="str">
            <v/>
          </cell>
        </row>
        <row r="215">
          <cell r="K215" t="str">
            <v/>
          </cell>
          <cell r="L215" t="str">
            <v/>
          </cell>
          <cell r="M215" t="str">
            <v/>
          </cell>
          <cell r="O215" t="str">
            <v/>
          </cell>
          <cell r="R215" t="str">
            <v/>
          </cell>
        </row>
        <row r="216">
          <cell r="K216" t="str">
            <v/>
          </cell>
          <cell r="L216" t="str">
            <v/>
          </cell>
          <cell r="M216" t="str">
            <v/>
          </cell>
          <cell r="O216" t="str">
            <v/>
          </cell>
          <cell r="R216" t="str">
            <v/>
          </cell>
        </row>
        <row r="217">
          <cell r="K217" t="str">
            <v/>
          </cell>
          <cell r="L217" t="str">
            <v/>
          </cell>
          <cell r="M217" t="str">
            <v/>
          </cell>
          <cell r="O217" t="str">
            <v/>
          </cell>
          <cell r="R217" t="str">
            <v/>
          </cell>
        </row>
        <row r="218">
          <cell r="K218" t="str">
            <v/>
          </cell>
          <cell r="L218" t="str">
            <v/>
          </cell>
          <cell r="M218" t="str">
            <v/>
          </cell>
          <cell r="O218" t="str">
            <v/>
          </cell>
          <cell r="R218" t="str">
            <v/>
          </cell>
        </row>
        <row r="219">
          <cell r="K219" t="str">
            <v/>
          </cell>
          <cell r="L219" t="str">
            <v/>
          </cell>
          <cell r="M219" t="str">
            <v/>
          </cell>
          <cell r="O219" t="str">
            <v/>
          </cell>
          <cell r="R219" t="str">
            <v/>
          </cell>
        </row>
        <row r="220">
          <cell r="K220" t="str">
            <v/>
          </cell>
          <cell r="L220" t="str">
            <v/>
          </cell>
          <cell r="M220" t="str">
            <v/>
          </cell>
          <cell r="O220" t="str">
            <v/>
          </cell>
          <cell r="R220" t="str">
            <v/>
          </cell>
        </row>
        <row r="221">
          <cell r="K221" t="str">
            <v/>
          </cell>
          <cell r="L221" t="str">
            <v/>
          </cell>
          <cell r="M221" t="str">
            <v/>
          </cell>
          <cell r="O221" t="str">
            <v/>
          </cell>
          <cell r="R221" t="str">
            <v/>
          </cell>
        </row>
        <row r="222">
          <cell r="K222" t="str">
            <v/>
          </cell>
          <cell r="L222" t="str">
            <v/>
          </cell>
          <cell r="M222" t="str">
            <v/>
          </cell>
          <cell r="O222" t="str">
            <v/>
          </cell>
          <cell r="R222" t="str">
            <v/>
          </cell>
        </row>
        <row r="223">
          <cell r="K223" t="str">
            <v/>
          </cell>
          <cell r="L223" t="str">
            <v/>
          </cell>
          <cell r="M223" t="str">
            <v/>
          </cell>
          <cell r="O223" t="str">
            <v/>
          </cell>
          <cell r="R223" t="str">
            <v/>
          </cell>
        </row>
        <row r="224">
          <cell r="K224" t="str">
            <v/>
          </cell>
          <cell r="L224" t="str">
            <v/>
          </cell>
          <cell r="M224" t="str">
            <v/>
          </cell>
          <cell r="O224" t="str">
            <v/>
          </cell>
          <cell r="R224" t="str">
            <v/>
          </cell>
        </row>
        <row r="225">
          <cell r="K225" t="str">
            <v/>
          </cell>
          <cell r="L225" t="str">
            <v/>
          </cell>
          <cell r="M225" t="str">
            <v/>
          </cell>
          <cell r="O225" t="str">
            <v/>
          </cell>
          <cell r="R225" t="str">
            <v/>
          </cell>
        </row>
        <row r="226">
          <cell r="K226" t="str">
            <v/>
          </cell>
          <cell r="L226" t="str">
            <v/>
          </cell>
          <cell r="M226" t="str">
            <v/>
          </cell>
          <cell r="O226" t="str">
            <v/>
          </cell>
          <cell r="R226" t="str">
            <v/>
          </cell>
        </row>
        <row r="227">
          <cell r="K227" t="str">
            <v/>
          </cell>
          <cell r="L227" t="str">
            <v/>
          </cell>
          <cell r="M227" t="str">
            <v/>
          </cell>
          <cell r="O227" t="str">
            <v/>
          </cell>
          <cell r="R227" t="str">
            <v/>
          </cell>
        </row>
        <row r="228">
          <cell r="K228" t="str">
            <v/>
          </cell>
          <cell r="L228" t="str">
            <v/>
          </cell>
          <cell r="M228" t="str">
            <v/>
          </cell>
          <cell r="O228" t="str">
            <v/>
          </cell>
          <cell r="R228" t="str">
            <v/>
          </cell>
        </row>
        <row r="229">
          <cell r="K229" t="str">
            <v/>
          </cell>
          <cell r="L229" t="str">
            <v/>
          </cell>
          <cell r="M229" t="str">
            <v/>
          </cell>
          <cell r="O229" t="str">
            <v/>
          </cell>
          <cell r="R229" t="str">
            <v/>
          </cell>
        </row>
        <row r="230">
          <cell r="K230" t="str">
            <v/>
          </cell>
          <cell r="L230" t="str">
            <v/>
          </cell>
          <cell r="M230" t="str">
            <v/>
          </cell>
          <cell r="O230" t="str">
            <v/>
          </cell>
          <cell r="R230" t="str">
            <v/>
          </cell>
        </row>
        <row r="231">
          <cell r="K231" t="str">
            <v/>
          </cell>
          <cell r="L231" t="str">
            <v/>
          </cell>
          <cell r="M231" t="str">
            <v/>
          </cell>
          <cell r="O231" t="str">
            <v/>
          </cell>
          <cell r="R231" t="str">
            <v/>
          </cell>
        </row>
        <row r="232">
          <cell r="K232" t="str">
            <v/>
          </cell>
          <cell r="L232" t="str">
            <v/>
          </cell>
          <cell r="M232" t="str">
            <v/>
          </cell>
          <cell r="O232" t="str">
            <v/>
          </cell>
          <cell r="R232" t="str">
            <v/>
          </cell>
        </row>
        <row r="233">
          <cell r="K233" t="str">
            <v/>
          </cell>
          <cell r="L233" t="str">
            <v/>
          </cell>
          <cell r="M233" t="str">
            <v/>
          </cell>
          <cell r="O233" t="str">
            <v/>
          </cell>
          <cell r="R233" t="str">
            <v/>
          </cell>
        </row>
        <row r="234">
          <cell r="K234" t="str">
            <v/>
          </cell>
          <cell r="L234" t="str">
            <v/>
          </cell>
          <cell r="M234" t="str">
            <v/>
          </cell>
          <cell r="O234" t="str">
            <v/>
          </cell>
          <cell r="R234" t="str">
            <v/>
          </cell>
        </row>
        <row r="235">
          <cell r="K235" t="str">
            <v/>
          </cell>
          <cell r="L235" t="str">
            <v/>
          </cell>
          <cell r="M235" t="str">
            <v/>
          </cell>
          <cell r="O235" t="str">
            <v/>
          </cell>
          <cell r="R235" t="str">
            <v/>
          </cell>
        </row>
        <row r="236">
          <cell r="K236" t="str">
            <v/>
          </cell>
          <cell r="L236" t="str">
            <v/>
          </cell>
          <cell r="M236" t="str">
            <v/>
          </cell>
          <cell r="O236" t="str">
            <v/>
          </cell>
          <cell r="R236" t="str">
            <v/>
          </cell>
        </row>
        <row r="237">
          <cell r="K237" t="str">
            <v/>
          </cell>
          <cell r="L237" t="str">
            <v/>
          </cell>
          <cell r="M237" t="str">
            <v/>
          </cell>
          <cell r="O237" t="str">
            <v/>
          </cell>
          <cell r="R237" t="str">
            <v/>
          </cell>
        </row>
        <row r="238">
          <cell r="K238" t="str">
            <v/>
          </cell>
          <cell r="L238" t="str">
            <v/>
          </cell>
          <cell r="M238" t="str">
            <v/>
          </cell>
          <cell r="O238" t="str">
            <v/>
          </cell>
          <cell r="R238" t="str">
            <v/>
          </cell>
        </row>
        <row r="239">
          <cell r="K239" t="str">
            <v/>
          </cell>
          <cell r="L239" t="str">
            <v/>
          </cell>
          <cell r="M239" t="str">
            <v/>
          </cell>
          <cell r="O239" t="str">
            <v/>
          </cell>
          <cell r="R239" t="str">
            <v/>
          </cell>
        </row>
        <row r="240">
          <cell r="K240" t="str">
            <v/>
          </cell>
          <cell r="L240" t="str">
            <v/>
          </cell>
          <cell r="M240" t="str">
            <v/>
          </cell>
          <cell r="O240" t="str">
            <v/>
          </cell>
          <cell r="R240" t="str">
            <v/>
          </cell>
        </row>
        <row r="241">
          <cell r="K241" t="str">
            <v/>
          </cell>
          <cell r="L241" t="str">
            <v/>
          </cell>
          <cell r="M241" t="str">
            <v/>
          </cell>
          <cell r="O241" t="str">
            <v/>
          </cell>
          <cell r="R241" t="str">
            <v/>
          </cell>
        </row>
        <row r="242">
          <cell r="K242" t="str">
            <v/>
          </cell>
          <cell r="L242" t="str">
            <v/>
          </cell>
          <cell r="M242" t="str">
            <v/>
          </cell>
          <cell r="O242" t="str">
            <v/>
          </cell>
          <cell r="R242" t="str">
            <v/>
          </cell>
        </row>
        <row r="243">
          <cell r="K243" t="str">
            <v/>
          </cell>
          <cell r="L243" t="str">
            <v/>
          </cell>
          <cell r="M243" t="str">
            <v/>
          </cell>
          <cell r="O243" t="str">
            <v/>
          </cell>
          <cell r="R243" t="str">
            <v/>
          </cell>
        </row>
        <row r="244">
          <cell r="K244" t="str">
            <v/>
          </cell>
          <cell r="L244" t="str">
            <v/>
          </cell>
          <cell r="M244" t="str">
            <v/>
          </cell>
          <cell r="O244" t="str">
            <v/>
          </cell>
          <cell r="R244" t="str">
            <v/>
          </cell>
        </row>
        <row r="245">
          <cell r="K245" t="str">
            <v/>
          </cell>
          <cell r="L245" t="str">
            <v/>
          </cell>
          <cell r="M245" t="str">
            <v/>
          </cell>
          <cell r="O245" t="str">
            <v/>
          </cell>
          <cell r="R245" t="str">
            <v/>
          </cell>
        </row>
        <row r="246">
          <cell r="K246" t="str">
            <v/>
          </cell>
          <cell r="L246" t="str">
            <v/>
          </cell>
          <cell r="M246" t="str">
            <v/>
          </cell>
          <cell r="O246" t="str">
            <v/>
          </cell>
          <cell r="R246" t="str">
            <v/>
          </cell>
        </row>
        <row r="247">
          <cell r="K247" t="str">
            <v/>
          </cell>
          <cell r="L247" t="str">
            <v/>
          </cell>
          <cell r="M247" t="str">
            <v/>
          </cell>
          <cell r="O247" t="str">
            <v/>
          </cell>
          <cell r="R247" t="str">
            <v/>
          </cell>
        </row>
        <row r="248">
          <cell r="K248" t="str">
            <v/>
          </cell>
          <cell r="L248" t="str">
            <v/>
          </cell>
          <cell r="M248" t="str">
            <v/>
          </cell>
          <cell r="O248" t="str">
            <v/>
          </cell>
          <cell r="R248" t="str">
            <v/>
          </cell>
        </row>
        <row r="249">
          <cell r="K249" t="str">
            <v/>
          </cell>
          <cell r="L249" t="str">
            <v/>
          </cell>
          <cell r="M249" t="str">
            <v/>
          </cell>
          <cell r="O249" t="str">
            <v/>
          </cell>
          <cell r="R249" t="str">
            <v/>
          </cell>
        </row>
        <row r="250">
          <cell r="K250" t="str">
            <v/>
          </cell>
          <cell r="L250" t="str">
            <v/>
          </cell>
          <cell r="M250" t="str">
            <v/>
          </cell>
          <cell r="O250" t="str">
            <v/>
          </cell>
          <cell r="R250" t="str">
            <v/>
          </cell>
        </row>
        <row r="251">
          <cell r="K251" t="str">
            <v/>
          </cell>
          <cell r="L251" t="str">
            <v/>
          </cell>
          <cell r="M251" t="str">
            <v/>
          </cell>
          <cell r="O251" t="str">
            <v/>
          </cell>
          <cell r="R251" t="str">
            <v/>
          </cell>
        </row>
        <row r="252">
          <cell r="K252" t="str">
            <v/>
          </cell>
          <cell r="L252" t="str">
            <v/>
          </cell>
          <cell r="M252" t="str">
            <v/>
          </cell>
          <cell r="O252" t="str">
            <v/>
          </cell>
          <cell r="R252" t="str">
            <v/>
          </cell>
        </row>
        <row r="253">
          <cell r="K253" t="str">
            <v/>
          </cell>
          <cell r="L253" t="str">
            <v/>
          </cell>
          <cell r="M253" t="str">
            <v/>
          </cell>
          <cell r="O253" t="str">
            <v/>
          </cell>
          <cell r="R253" t="str">
            <v/>
          </cell>
        </row>
        <row r="254">
          <cell r="K254" t="str">
            <v/>
          </cell>
          <cell r="L254" t="str">
            <v/>
          </cell>
          <cell r="M254" t="str">
            <v/>
          </cell>
          <cell r="O254" t="str">
            <v/>
          </cell>
          <cell r="R254" t="str">
            <v/>
          </cell>
        </row>
        <row r="255">
          <cell r="K255" t="str">
            <v/>
          </cell>
          <cell r="L255" t="str">
            <v/>
          </cell>
          <cell r="M255" t="str">
            <v/>
          </cell>
          <cell r="O255" t="str">
            <v/>
          </cell>
          <cell r="R255" t="str">
            <v/>
          </cell>
        </row>
        <row r="256">
          <cell r="K256" t="str">
            <v/>
          </cell>
          <cell r="L256" t="str">
            <v/>
          </cell>
          <cell r="M256" t="str">
            <v/>
          </cell>
          <cell r="O256" t="str">
            <v/>
          </cell>
          <cell r="R256" t="str">
            <v/>
          </cell>
        </row>
        <row r="257">
          <cell r="K257" t="str">
            <v/>
          </cell>
          <cell r="L257" t="str">
            <v/>
          </cell>
          <cell r="M257" t="str">
            <v/>
          </cell>
          <cell r="O257" t="str">
            <v/>
          </cell>
          <cell r="R257" t="str">
            <v/>
          </cell>
        </row>
        <row r="258">
          <cell r="K258" t="str">
            <v/>
          </cell>
          <cell r="L258" t="str">
            <v/>
          </cell>
          <cell r="M258" t="str">
            <v/>
          </cell>
          <cell r="O258" t="str">
            <v/>
          </cell>
          <cell r="R258" t="str">
            <v/>
          </cell>
        </row>
        <row r="259">
          <cell r="K259" t="str">
            <v/>
          </cell>
          <cell r="L259" t="str">
            <v/>
          </cell>
          <cell r="M259" t="str">
            <v/>
          </cell>
          <cell r="O259" t="str">
            <v/>
          </cell>
          <cell r="R259" t="str">
            <v/>
          </cell>
        </row>
        <row r="260">
          <cell r="K260" t="str">
            <v/>
          </cell>
          <cell r="L260" t="str">
            <v/>
          </cell>
          <cell r="M260" t="str">
            <v/>
          </cell>
          <cell r="O260" t="str">
            <v/>
          </cell>
          <cell r="R260" t="str">
            <v/>
          </cell>
        </row>
        <row r="261">
          <cell r="K261" t="str">
            <v/>
          </cell>
          <cell r="L261" t="str">
            <v/>
          </cell>
          <cell r="M261" t="str">
            <v/>
          </cell>
          <cell r="O261" t="str">
            <v/>
          </cell>
          <cell r="R261" t="str">
            <v/>
          </cell>
        </row>
        <row r="262">
          <cell r="K262" t="str">
            <v/>
          </cell>
          <cell r="L262" t="str">
            <v/>
          </cell>
          <cell r="M262" t="str">
            <v/>
          </cell>
          <cell r="O262" t="str">
            <v/>
          </cell>
          <cell r="R262" t="str">
            <v/>
          </cell>
        </row>
        <row r="263">
          <cell r="K263" t="str">
            <v/>
          </cell>
          <cell r="L263" t="str">
            <v/>
          </cell>
          <cell r="M263" t="str">
            <v/>
          </cell>
          <cell r="O263" t="str">
            <v/>
          </cell>
          <cell r="R263" t="str">
            <v/>
          </cell>
        </row>
        <row r="264">
          <cell r="K264" t="str">
            <v/>
          </cell>
          <cell r="L264" t="str">
            <v/>
          </cell>
          <cell r="M264" t="str">
            <v/>
          </cell>
          <cell r="O264" t="str">
            <v/>
          </cell>
          <cell r="R264" t="str">
            <v/>
          </cell>
        </row>
        <row r="265">
          <cell r="K265" t="str">
            <v/>
          </cell>
          <cell r="L265" t="str">
            <v/>
          </cell>
          <cell r="M265" t="str">
            <v/>
          </cell>
          <cell r="O265" t="str">
            <v/>
          </cell>
          <cell r="R265" t="str">
            <v/>
          </cell>
        </row>
        <row r="266">
          <cell r="K266" t="str">
            <v/>
          </cell>
          <cell r="L266" t="str">
            <v/>
          </cell>
          <cell r="M266" t="str">
            <v/>
          </cell>
          <cell r="O266" t="str">
            <v/>
          </cell>
          <cell r="R266" t="str">
            <v/>
          </cell>
        </row>
        <row r="267">
          <cell r="K267" t="str">
            <v/>
          </cell>
          <cell r="L267" t="str">
            <v/>
          </cell>
          <cell r="M267" t="str">
            <v/>
          </cell>
          <cell r="O267" t="str">
            <v/>
          </cell>
          <cell r="R267" t="str">
            <v/>
          </cell>
        </row>
        <row r="268">
          <cell r="K268" t="str">
            <v/>
          </cell>
          <cell r="L268" t="str">
            <v/>
          </cell>
          <cell r="M268" t="str">
            <v/>
          </cell>
          <cell r="O268" t="str">
            <v/>
          </cell>
          <cell r="R268" t="str">
            <v/>
          </cell>
        </row>
        <row r="269">
          <cell r="K269" t="str">
            <v/>
          </cell>
          <cell r="L269" t="str">
            <v/>
          </cell>
          <cell r="M269" t="str">
            <v/>
          </cell>
          <cell r="O269" t="str">
            <v/>
          </cell>
          <cell r="R269" t="str">
            <v/>
          </cell>
        </row>
        <row r="270">
          <cell r="K270" t="str">
            <v/>
          </cell>
          <cell r="L270" t="str">
            <v/>
          </cell>
          <cell r="M270" t="str">
            <v/>
          </cell>
          <cell r="O270" t="str">
            <v/>
          </cell>
          <cell r="R270" t="str">
            <v/>
          </cell>
        </row>
        <row r="271">
          <cell r="K271" t="str">
            <v/>
          </cell>
          <cell r="L271" t="str">
            <v/>
          </cell>
          <cell r="M271" t="str">
            <v/>
          </cell>
          <cell r="O271" t="str">
            <v/>
          </cell>
          <cell r="R271" t="str">
            <v/>
          </cell>
        </row>
        <row r="272">
          <cell r="K272" t="str">
            <v/>
          </cell>
          <cell r="L272" t="str">
            <v/>
          </cell>
          <cell r="M272" t="str">
            <v/>
          </cell>
          <cell r="O272" t="str">
            <v/>
          </cell>
          <cell r="R272" t="str">
            <v/>
          </cell>
        </row>
        <row r="273">
          <cell r="K273" t="str">
            <v/>
          </cell>
          <cell r="L273" t="str">
            <v/>
          </cell>
          <cell r="M273" t="str">
            <v/>
          </cell>
          <cell r="O273" t="str">
            <v/>
          </cell>
          <cell r="R273" t="str">
            <v/>
          </cell>
        </row>
        <row r="274">
          <cell r="K274" t="str">
            <v/>
          </cell>
          <cell r="L274" t="str">
            <v/>
          </cell>
          <cell r="M274" t="str">
            <v/>
          </cell>
          <cell r="O274" t="str">
            <v/>
          </cell>
          <cell r="R274" t="str">
            <v/>
          </cell>
        </row>
        <row r="275">
          <cell r="K275" t="str">
            <v/>
          </cell>
          <cell r="L275" t="str">
            <v/>
          </cell>
          <cell r="M275" t="str">
            <v/>
          </cell>
          <cell r="O275" t="str">
            <v/>
          </cell>
          <cell r="R275" t="str">
            <v/>
          </cell>
        </row>
        <row r="276">
          <cell r="K276" t="str">
            <v/>
          </cell>
          <cell r="L276" t="str">
            <v/>
          </cell>
          <cell r="M276" t="str">
            <v/>
          </cell>
          <cell r="O276" t="str">
            <v/>
          </cell>
          <cell r="R276" t="str">
            <v/>
          </cell>
        </row>
        <row r="277">
          <cell r="K277" t="str">
            <v/>
          </cell>
          <cell r="L277" t="str">
            <v/>
          </cell>
          <cell r="M277" t="str">
            <v/>
          </cell>
          <cell r="O277" t="str">
            <v/>
          </cell>
          <cell r="R277" t="str">
            <v/>
          </cell>
        </row>
        <row r="278">
          <cell r="K278" t="str">
            <v/>
          </cell>
          <cell r="L278" t="str">
            <v/>
          </cell>
          <cell r="M278" t="str">
            <v/>
          </cell>
          <cell r="O278" t="str">
            <v/>
          </cell>
          <cell r="R278" t="str">
            <v/>
          </cell>
        </row>
        <row r="279">
          <cell r="K279" t="str">
            <v/>
          </cell>
          <cell r="L279" t="str">
            <v/>
          </cell>
          <cell r="M279" t="str">
            <v/>
          </cell>
          <cell r="O279" t="str">
            <v/>
          </cell>
          <cell r="R279" t="str">
            <v/>
          </cell>
        </row>
        <row r="280">
          <cell r="K280" t="str">
            <v/>
          </cell>
          <cell r="L280" t="str">
            <v/>
          </cell>
          <cell r="M280" t="str">
            <v/>
          </cell>
          <cell r="O280" t="str">
            <v/>
          </cell>
          <cell r="R280" t="str">
            <v/>
          </cell>
        </row>
        <row r="281">
          <cell r="K281" t="str">
            <v/>
          </cell>
          <cell r="L281" t="str">
            <v/>
          </cell>
          <cell r="M281" t="str">
            <v/>
          </cell>
          <cell r="O281" t="str">
            <v/>
          </cell>
          <cell r="R281" t="str">
            <v/>
          </cell>
        </row>
        <row r="282">
          <cell r="K282" t="str">
            <v/>
          </cell>
          <cell r="L282" t="str">
            <v/>
          </cell>
          <cell r="M282" t="str">
            <v/>
          </cell>
          <cell r="O282" t="str">
            <v/>
          </cell>
          <cell r="R282" t="str">
            <v/>
          </cell>
        </row>
        <row r="283">
          <cell r="K283" t="str">
            <v/>
          </cell>
          <cell r="L283" t="str">
            <v/>
          </cell>
          <cell r="M283" t="str">
            <v/>
          </cell>
          <cell r="O283" t="str">
            <v/>
          </cell>
          <cell r="R283" t="str">
            <v/>
          </cell>
        </row>
        <row r="284">
          <cell r="K284" t="str">
            <v/>
          </cell>
          <cell r="L284" t="str">
            <v/>
          </cell>
          <cell r="M284" t="str">
            <v/>
          </cell>
          <cell r="O284" t="str">
            <v/>
          </cell>
          <cell r="R284" t="str">
            <v/>
          </cell>
        </row>
        <row r="285">
          <cell r="K285" t="str">
            <v/>
          </cell>
          <cell r="L285" t="str">
            <v/>
          </cell>
          <cell r="M285" t="str">
            <v/>
          </cell>
          <cell r="O285" t="str">
            <v/>
          </cell>
          <cell r="R285" t="str">
            <v/>
          </cell>
        </row>
        <row r="286">
          <cell r="K286" t="str">
            <v/>
          </cell>
          <cell r="L286" t="str">
            <v/>
          </cell>
          <cell r="M286" t="str">
            <v/>
          </cell>
          <cell r="O286" t="str">
            <v/>
          </cell>
          <cell r="R286" t="str">
            <v/>
          </cell>
        </row>
        <row r="287">
          <cell r="K287" t="str">
            <v/>
          </cell>
          <cell r="L287" t="str">
            <v/>
          </cell>
          <cell r="M287" t="str">
            <v/>
          </cell>
          <cell r="O287" t="str">
            <v/>
          </cell>
          <cell r="R287" t="str">
            <v/>
          </cell>
        </row>
        <row r="288">
          <cell r="K288" t="str">
            <v/>
          </cell>
          <cell r="L288" t="str">
            <v/>
          </cell>
          <cell r="M288" t="str">
            <v/>
          </cell>
          <cell r="O288" t="str">
            <v/>
          </cell>
          <cell r="R288" t="str">
            <v/>
          </cell>
        </row>
        <row r="289">
          <cell r="K289" t="str">
            <v/>
          </cell>
          <cell r="L289" t="str">
            <v/>
          </cell>
          <cell r="M289" t="str">
            <v/>
          </cell>
          <cell r="O289" t="str">
            <v/>
          </cell>
          <cell r="R289" t="str">
            <v/>
          </cell>
        </row>
        <row r="290">
          <cell r="K290" t="str">
            <v/>
          </cell>
          <cell r="L290" t="str">
            <v/>
          </cell>
          <cell r="M290" t="str">
            <v/>
          </cell>
          <cell r="O290" t="str">
            <v/>
          </cell>
          <cell r="R290" t="str">
            <v/>
          </cell>
        </row>
        <row r="291">
          <cell r="K291" t="str">
            <v/>
          </cell>
          <cell r="L291" t="str">
            <v/>
          </cell>
          <cell r="M291" t="str">
            <v/>
          </cell>
          <cell r="O291" t="str">
            <v/>
          </cell>
          <cell r="R291" t="str">
            <v/>
          </cell>
        </row>
        <row r="292">
          <cell r="K292" t="str">
            <v/>
          </cell>
          <cell r="L292" t="str">
            <v/>
          </cell>
          <cell r="M292" t="str">
            <v/>
          </cell>
          <cell r="O292" t="str">
            <v/>
          </cell>
          <cell r="R292" t="str">
            <v/>
          </cell>
        </row>
        <row r="293">
          <cell r="K293" t="str">
            <v/>
          </cell>
          <cell r="L293" t="str">
            <v/>
          </cell>
          <cell r="M293" t="str">
            <v/>
          </cell>
          <cell r="O293" t="str">
            <v/>
          </cell>
          <cell r="R293" t="str">
            <v/>
          </cell>
        </row>
        <row r="294">
          <cell r="K294" t="str">
            <v/>
          </cell>
          <cell r="L294" t="str">
            <v/>
          </cell>
          <cell r="M294" t="str">
            <v/>
          </cell>
          <cell r="O294" t="str">
            <v/>
          </cell>
          <cell r="R294" t="str">
            <v/>
          </cell>
        </row>
        <row r="295">
          <cell r="K295" t="str">
            <v/>
          </cell>
          <cell r="L295" t="str">
            <v/>
          </cell>
          <cell r="M295" t="str">
            <v/>
          </cell>
          <cell r="O295" t="str">
            <v/>
          </cell>
          <cell r="R295" t="str">
            <v/>
          </cell>
        </row>
        <row r="296">
          <cell r="K296" t="str">
            <v/>
          </cell>
          <cell r="L296" t="str">
            <v/>
          </cell>
          <cell r="M296" t="str">
            <v/>
          </cell>
          <cell r="O296" t="str">
            <v/>
          </cell>
          <cell r="R296" t="str">
            <v/>
          </cell>
        </row>
        <row r="297">
          <cell r="K297" t="str">
            <v/>
          </cell>
          <cell r="L297" t="str">
            <v/>
          </cell>
          <cell r="M297" t="str">
            <v/>
          </cell>
          <cell r="O297" t="str">
            <v/>
          </cell>
          <cell r="R297" t="str">
            <v/>
          </cell>
        </row>
        <row r="298">
          <cell r="K298" t="str">
            <v/>
          </cell>
          <cell r="L298" t="str">
            <v/>
          </cell>
          <cell r="M298" t="str">
            <v/>
          </cell>
          <cell r="O298" t="str">
            <v/>
          </cell>
          <cell r="R298" t="str">
            <v/>
          </cell>
        </row>
        <row r="299">
          <cell r="K299" t="str">
            <v/>
          </cell>
          <cell r="L299" t="str">
            <v/>
          </cell>
          <cell r="M299" t="str">
            <v/>
          </cell>
          <cell r="O299" t="str">
            <v/>
          </cell>
          <cell r="R299" t="str">
            <v/>
          </cell>
        </row>
        <row r="300">
          <cell r="K300" t="str">
            <v/>
          </cell>
          <cell r="L300" t="str">
            <v/>
          </cell>
          <cell r="M300" t="str">
            <v/>
          </cell>
          <cell r="O300" t="str">
            <v/>
          </cell>
          <cell r="R300" t="str">
            <v/>
          </cell>
        </row>
        <row r="301">
          <cell r="K301" t="str">
            <v/>
          </cell>
          <cell r="L301" t="str">
            <v/>
          </cell>
          <cell r="M301" t="str">
            <v/>
          </cell>
          <cell r="O301" t="str">
            <v/>
          </cell>
          <cell r="R301" t="str">
            <v/>
          </cell>
        </row>
        <row r="302">
          <cell r="K302" t="str">
            <v/>
          </cell>
          <cell r="L302" t="str">
            <v/>
          </cell>
          <cell r="M302" t="str">
            <v/>
          </cell>
          <cell r="O302" t="str">
            <v/>
          </cell>
          <cell r="R302" t="str">
            <v/>
          </cell>
        </row>
        <row r="303">
          <cell r="K303" t="str">
            <v/>
          </cell>
          <cell r="L303" t="str">
            <v/>
          </cell>
          <cell r="M303" t="str">
            <v/>
          </cell>
          <cell r="O303" t="str">
            <v/>
          </cell>
          <cell r="R303" t="str">
            <v/>
          </cell>
        </row>
      </sheetData>
      <sheetData sheetId="6">
        <row r="4">
          <cell r="G4" t="str">
            <v>Shop</v>
          </cell>
        </row>
        <row r="5">
          <cell r="G5" t="str">
            <v>VNV26</v>
          </cell>
        </row>
        <row r="6">
          <cell r="G6" t="str">
            <v>Vincom Da Nang</v>
          </cell>
        </row>
        <row r="7">
          <cell r="G7" t="str">
            <v>L1-05, Riverview Complex Da Nang, Ngo Quyen St., An Hai Bac Ward, Son Tra Dist., Da Nang City</v>
          </cell>
        </row>
        <row r="8">
          <cell r="G8">
            <v>186.1</v>
          </cell>
          <cell r="H8" t="str">
            <v>sq. m</v>
          </cell>
        </row>
        <row r="9">
          <cell r="G9" t="str">
            <v>Gior Fashion Company Limited</v>
          </cell>
        </row>
        <row r="10">
          <cell r="G10" t="str">
            <v>Vincom</v>
          </cell>
        </row>
        <row r="11">
          <cell r="G11">
            <v>30</v>
          </cell>
        </row>
        <row r="13">
          <cell r="G13">
            <v>30</v>
          </cell>
        </row>
        <row r="14">
          <cell r="G14">
            <v>43281</v>
          </cell>
        </row>
        <row r="15">
          <cell r="G15">
            <v>44376</v>
          </cell>
        </row>
        <row r="20">
          <cell r="G20" t="str">
            <v>NA</v>
          </cell>
        </row>
        <row r="23">
          <cell r="G23" t="str">
            <v>NA</v>
          </cell>
        </row>
        <row r="24">
          <cell r="G24" t="str">
            <v>NA</v>
          </cell>
        </row>
        <row r="27">
          <cell r="G27" t="str">
            <v>NA</v>
          </cell>
        </row>
        <row r="29">
          <cell r="G29" t="str">
            <v>VND</v>
          </cell>
        </row>
        <row r="30">
          <cell r="G30" t="str">
            <v>payable at the beginning</v>
          </cell>
        </row>
        <row r="32">
          <cell r="G32" t="str">
            <v>Yes</v>
          </cell>
        </row>
        <row r="36">
          <cell r="G36" t="str">
            <v>NA</v>
          </cell>
        </row>
        <row r="40">
          <cell r="G40" t="str">
            <v>NA</v>
          </cell>
        </row>
        <row r="45">
          <cell r="G45" t="str">
            <v>NA</v>
          </cell>
        </row>
        <row r="49">
          <cell r="G49" t="str">
            <v>NA</v>
          </cell>
        </row>
        <row r="53">
          <cell r="G53" t="str">
            <v>NA</v>
          </cell>
        </row>
        <row r="57">
          <cell r="G57">
            <v>417329250</v>
          </cell>
        </row>
        <row r="58">
          <cell r="G58">
            <v>365965650</v>
          </cell>
        </row>
        <row r="59">
          <cell r="G59">
            <v>51363600</v>
          </cell>
        </row>
        <row r="62">
          <cell r="G62">
            <v>7.8E-2</v>
          </cell>
        </row>
        <row r="63">
          <cell r="G63">
            <v>6.4999999999999997E-3</v>
          </cell>
        </row>
        <row r="64">
          <cell r="G64">
            <v>3552649000</v>
          </cell>
        </row>
        <row r="65">
          <cell r="G65">
            <v>3552649000</v>
          </cell>
        </row>
        <row r="66">
          <cell r="G66">
            <v>0</v>
          </cell>
        </row>
        <row r="70">
          <cell r="G70">
            <v>3346171198.3930521</v>
          </cell>
        </row>
        <row r="71">
          <cell r="G71">
            <v>3226322798.3930521</v>
          </cell>
        </row>
        <row r="72">
          <cell r="G72">
            <v>119848400</v>
          </cell>
          <cell r="H72">
            <v>0</v>
          </cell>
        </row>
        <row r="75">
          <cell r="H75">
            <v>0</v>
          </cell>
        </row>
        <row r="124">
          <cell r="J124">
            <v>3226322798.3930521</v>
          </cell>
          <cell r="K124" t="str">
            <v/>
          </cell>
          <cell r="L124" t="str">
            <v/>
          </cell>
          <cell r="M124" t="str">
            <v/>
          </cell>
          <cell r="O124">
            <v>20971098.189554837</v>
          </cell>
          <cell r="Q124">
            <v>3346171198.3930521</v>
          </cell>
          <cell r="R124">
            <v>-111539039.94643506</v>
          </cell>
        </row>
        <row r="125">
          <cell r="K125">
            <v>-119848400</v>
          </cell>
          <cell r="L125">
            <v>0</v>
          </cell>
          <cell r="M125">
            <v>0</v>
          </cell>
          <cell r="O125">
            <v>20328395.727786943</v>
          </cell>
          <cell r="R125">
            <v>-111539039.94643506</v>
          </cell>
        </row>
        <row r="126">
          <cell r="K126">
            <v>-119848400</v>
          </cell>
          <cell r="L126">
            <v>0</v>
          </cell>
          <cell r="M126">
            <v>0</v>
          </cell>
          <cell r="O126">
            <v>19681515.70001756</v>
          </cell>
          <cell r="R126">
            <v>-111539039.94643506</v>
          </cell>
        </row>
        <row r="127">
          <cell r="K127">
            <v>-119848400</v>
          </cell>
          <cell r="L127">
            <v>0</v>
          </cell>
          <cell r="M127">
            <v>0</v>
          </cell>
          <cell r="O127">
            <v>19030430.952067673</v>
          </cell>
          <cell r="R127">
            <v>-111539039.94643506</v>
          </cell>
        </row>
        <row r="128">
          <cell r="K128">
            <v>-119848400</v>
          </cell>
          <cell r="L128">
            <v>0</v>
          </cell>
          <cell r="M128">
            <v>0</v>
          </cell>
          <cell r="O128">
            <v>18375114.153256115</v>
          </cell>
          <cell r="R128">
            <v>-111539039.94643506</v>
          </cell>
        </row>
        <row r="129">
          <cell r="K129">
            <v>-119848400</v>
          </cell>
          <cell r="L129">
            <v>0</v>
          </cell>
          <cell r="M129">
            <v>0</v>
          </cell>
          <cell r="O129">
            <v>17715537.795252278</v>
          </cell>
          <cell r="R129">
            <v>-111539039.94643506</v>
          </cell>
        </row>
        <row r="130">
          <cell r="K130">
            <v>-121988550</v>
          </cell>
          <cell r="L130">
            <v>0</v>
          </cell>
          <cell r="M130">
            <v>0</v>
          </cell>
          <cell r="O130">
            <v>17037763.215921417</v>
          </cell>
          <cell r="R130">
            <v>-111539039.94643506</v>
          </cell>
        </row>
        <row r="131">
          <cell r="K131">
            <v>-121988550</v>
          </cell>
          <cell r="L131">
            <v>0</v>
          </cell>
          <cell r="M131">
            <v>0</v>
          </cell>
          <cell r="O131">
            <v>16355583.101824906</v>
          </cell>
          <cell r="R131">
            <v>-111539039.94643506</v>
          </cell>
        </row>
        <row r="132">
          <cell r="K132">
            <v>-121988550</v>
          </cell>
          <cell r="L132">
            <v>0</v>
          </cell>
          <cell r="M132">
            <v>0</v>
          </cell>
          <cell r="O132">
            <v>15668968.816986768</v>
          </cell>
          <cell r="R132">
            <v>-111539039.94643506</v>
          </cell>
        </row>
        <row r="133">
          <cell r="K133">
            <v>-121988550</v>
          </cell>
          <cell r="L133">
            <v>0</v>
          </cell>
          <cell r="M133">
            <v>0</v>
          </cell>
          <cell r="O133">
            <v>14977891.53929718</v>
          </cell>
          <cell r="R133">
            <v>-111539039.94643506</v>
          </cell>
        </row>
        <row r="134">
          <cell r="K134">
            <v>-121988550</v>
          </cell>
          <cell r="L134">
            <v>0</v>
          </cell>
          <cell r="M134">
            <v>0</v>
          </cell>
          <cell r="O134">
            <v>14282322.259302611</v>
          </cell>
          <cell r="R134">
            <v>-111539039.94643506</v>
          </cell>
        </row>
        <row r="135">
          <cell r="K135">
            <v>-121988550</v>
          </cell>
          <cell r="L135">
            <v>0</v>
          </cell>
          <cell r="M135">
            <v>0</v>
          </cell>
          <cell r="O135">
            <v>13582231.778988078</v>
          </cell>
          <cell r="R135">
            <v>-111539039.94643506</v>
          </cell>
        </row>
        <row r="136">
          <cell r="K136">
            <v>-121988550</v>
          </cell>
          <cell r="L136">
            <v>0</v>
          </cell>
          <cell r="M136">
            <v>0</v>
          </cell>
          <cell r="O136">
            <v>12877590.7105515</v>
          </cell>
          <cell r="R136">
            <v>-111539039.94643506</v>
          </cell>
        </row>
        <row r="137">
          <cell r="K137">
            <v>-121988550</v>
          </cell>
          <cell r="L137">
            <v>0</v>
          </cell>
          <cell r="M137">
            <v>0</v>
          </cell>
          <cell r="O137">
            <v>12168369.475170085</v>
          </cell>
          <cell r="R137">
            <v>-111539039.94643506</v>
          </cell>
        </row>
        <row r="138">
          <cell r="K138">
            <v>-121988550</v>
          </cell>
          <cell r="L138">
            <v>0</v>
          </cell>
          <cell r="M138">
            <v>0</v>
          </cell>
          <cell r="O138">
            <v>11454538.301758692</v>
          </cell>
          <cell r="R138">
            <v>-111539039.94643506</v>
          </cell>
        </row>
        <row r="139">
          <cell r="K139">
            <v>-121988550</v>
          </cell>
          <cell r="L139">
            <v>0</v>
          </cell>
          <cell r="M139">
            <v>0</v>
          </cell>
          <cell r="O139">
            <v>10736067.225720124</v>
          </cell>
          <cell r="R139">
            <v>-111539039.94643506</v>
          </cell>
        </row>
        <row r="140">
          <cell r="K140">
            <v>-121988550</v>
          </cell>
          <cell r="L140">
            <v>0</v>
          </cell>
          <cell r="M140">
            <v>0</v>
          </cell>
          <cell r="O140">
            <v>10012926.087687304</v>
          </cell>
          <cell r="R140">
            <v>-111539039.94643506</v>
          </cell>
        </row>
        <row r="141">
          <cell r="K141">
            <v>-121988550</v>
          </cell>
          <cell r="L141">
            <v>0</v>
          </cell>
          <cell r="M141">
            <v>0</v>
          </cell>
          <cell r="O141">
            <v>9285084.5322572719</v>
          </cell>
          <cell r="R141">
            <v>-111539039.94643506</v>
          </cell>
        </row>
        <row r="142">
          <cell r="K142">
            <v>-124128700</v>
          </cell>
          <cell r="L142">
            <v>0</v>
          </cell>
          <cell r="M142">
            <v>0</v>
          </cell>
          <cell r="O142">
            <v>8538601.0317169446</v>
          </cell>
          <cell r="R142">
            <v>-111539039.94643506</v>
          </cell>
        </row>
        <row r="143">
          <cell r="K143">
            <v>-124128700</v>
          </cell>
          <cell r="L143">
            <v>0</v>
          </cell>
          <cell r="M143">
            <v>0</v>
          </cell>
          <cell r="O143">
            <v>7787265.3884231057</v>
          </cell>
          <cell r="R143">
            <v>-111539039.94643506</v>
          </cell>
        </row>
        <row r="144">
          <cell r="K144">
            <v>-124128700</v>
          </cell>
          <cell r="L144">
            <v>0</v>
          </cell>
          <cell r="M144">
            <v>0</v>
          </cell>
          <cell r="O144">
            <v>7031046.0634478563</v>
          </cell>
          <cell r="R144">
            <v>-111539039.94643506</v>
          </cell>
        </row>
        <row r="145">
          <cell r="K145">
            <v>-124128700</v>
          </cell>
          <cell r="L145">
            <v>0</v>
          </cell>
          <cell r="M145">
            <v>0</v>
          </cell>
          <cell r="O145">
            <v>6269911.3128602682</v>
          </cell>
          <cell r="R145">
            <v>-111539039.94643506</v>
          </cell>
        </row>
        <row r="146">
          <cell r="K146">
            <v>-124128700</v>
          </cell>
          <cell r="L146">
            <v>0</v>
          </cell>
          <cell r="M146">
            <v>0</v>
          </cell>
          <cell r="O146">
            <v>5503829.1863938598</v>
          </cell>
          <cell r="R146">
            <v>-111539039.94643506</v>
          </cell>
        </row>
        <row r="147">
          <cell r="K147">
            <v>-124128700</v>
          </cell>
          <cell r="L147">
            <v>0</v>
          </cell>
          <cell r="M147">
            <v>0</v>
          </cell>
          <cell r="O147">
            <v>4732767.5261054197</v>
          </cell>
          <cell r="R147">
            <v>-111539039.94643506</v>
          </cell>
        </row>
        <row r="148">
          <cell r="K148">
            <v>-124128700</v>
          </cell>
          <cell r="L148">
            <v>0</v>
          </cell>
          <cell r="M148">
            <v>0</v>
          </cell>
          <cell r="O148">
            <v>3956693.965025105</v>
          </cell>
          <cell r="R148">
            <v>-111539039.94643506</v>
          </cell>
        </row>
        <row r="149">
          <cell r="K149">
            <v>-124128700</v>
          </cell>
          <cell r="L149">
            <v>0</v>
          </cell>
          <cell r="M149">
            <v>0</v>
          </cell>
          <cell r="O149">
            <v>3175575.9257977679</v>
          </cell>
          <cell r="R149">
            <v>-111539039.94643506</v>
          </cell>
        </row>
        <row r="150">
          <cell r="K150">
            <v>-124128700</v>
          </cell>
          <cell r="L150">
            <v>0</v>
          </cell>
          <cell r="M150">
            <v>0</v>
          </cell>
          <cell r="O150">
            <v>2389380.6193154533</v>
          </cell>
          <cell r="R150">
            <v>-111539039.94643506</v>
          </cell>
        </row>
        <row r="151">
          <cell r="K151">
            <v>-124128700</v>
          </cell>
          <cell r="L151">
            <v>0</v>
          </cell>
          <cell r="M151">
            <v>0</v>
          </cell>
          <cell r="O151">
            <v>1598075.0433410041</v>
          </cell>
          <cell r="R151">
            <v>-111539039.94643506</v>
          </cell>
        </row>
        <row r="152">
          <cell r="K152">
            <v>-124128700</v>
          </cell>
          <cell r="L152">
            <v>0</v>
          </cell>
          <cell r="M152">
            <v>0</v>
          </cell>
          <cell r="O152">
            <v>801625.98112272064</v>
          </cell>
          <cell r="R152">
            <v>-111539039.94643506</v>
          </cell>
        </row>
        <row r="153">
          <cell r="K153">
            <v>-124128700</v>
          </cell>
          <cell r="L153">
            <v>0</v>
          </cell>
          <cell r="M153">
            <v>0</v>
          </cell>
          <cell r="O153">
            <v>1.8306076526641845E-8</v>
          </cell>
          <cell r="R153">
            <v>-111539039.94643506</v>
          </cell>
        </row>
        <row r="154">
          <cell r="K154" t="str">
            <v/>
          </cell>
          <cell r="L154" t="str">
            <v/>
          </cell>
          <cell r="M154" t="str">
            <v/>
          </cell>
          <cell r="O154" t="str">
            <v/>
          </cell>
          <cell r="R154" t="str">
            <v/>
          </cell>
        </row>
        <row r="155">
          <cell r="K155" t="str">
            <v/>
          </cell>
          <cell r="L155" t="str">
            <v/>
          </cell>
          <cell r="M155" t="str">
            <v/>
          </cell>
          <cell r="O155" t="str">
            <v/>
          </cell>
          <cell r="R155" t="str">
            <v/>
          </cell>
        </row>
        <row r="156">
          <cell r="K156" t="str">
            <v/>
          </cell>
          <cell r="L156" t="str">
            <v/>
          </cell>
          <cell r="M156" t="str">
            <v/>
          </cell>
          <cell r="O156" t="str">
            <v/>
          </cell>
          <cell r="R156" t="str">
            <v/>
          </cell>
        </row>
        <row r="157">
          <cell r="K157" t="str">
            <v/>
          </cell>
          <cell r="L157" t="str">
            <v/>
          </cell>
          <cell r="M157" t="str">
            <v/>
          </cell>
          <cell r="O157" t="str">
            <v/>
          </cell>
          <cell r="R157" t="str">
            <v/>
          </cell>
        </row>
        <row r="158">
          <cell r="K158" t="str">
            <v/>
          </cell>
          <cell r="L158" t="str">
            <v/>
          </cell>
          <cell r="M158" t="str">
            <v/>
          </cell>
          <cell r="O158" t="str">
            <v/>
          </cell>
          <cell r="R158" t="str">
            <v/>
          </cell>
        </row>
        <row r="159">
          <cell r="K159" t="str">
            <v/>
          </cell>
          <cell r="L159" t="str">
            <v/>
          </cell>
          <cell r="M159" t="str">
            <v/>
          </cell>
          <cell r="O159" t="str">
            <v/>
          </cell>
          <cell r="R159" t="str">
            <v/>
          </cell>
        </row>
        <row r="160">
          <cell r="K160" t="str">
            <v/>
          </cell>
          <cell r="L160" t="str">
            <v/>
          </cell>
          <cell r="M160" t="str">
            <v/>
          </cell>
          <cell r="O160" t="str">
            <v/>
          </cell>
          <cell r="R160" t="str">
            <v/>
          </cell>
        </row>
        <row r="161">
          <cell r="K161" t="str">
            <v/>
          </cell>
          <cell r="L161" t="str">
            <v/>
          </cell>
          <cell r="M161" t="str">
            <v/>
          </cell>
          <cell r="O161" t="str">
            <v/>
          </cell>
          <cell r="R161" t="str">
            <v/>
          </cell>
        </row>
        <row r="162">
          <cell r="K162" t="str">
            <v/>
          </cell>
          <cell r="L162" t="str">
            <v/>
          </cell>
          <cell r="M162" t="str">
            <v/>
          </cell>
          <cell r="O162" t="str">
            <v/>
          </cell>
          <cell r="R162" t="str">
            <v/>
          </cell>
        </row>
        <row r="163">
          <cell r="K163" t="str">
            <v/>
          </cell>
          <cell r="L163" t="str">
            <v/>
          </cell>
          <cell r="M163" t="str">
            <v/>
          </cell>
          <cell r="O163" t="str">
            <v/>
          </cell>
          <cell r="R163" t="str">
            <v/>
          </cell>
        </row>
        <row r="164">
          <cell r="K164" t="str">
            <v/>
          </cell>
          <cell r="L164" t="str">
            <v/>
          </cell>
          <cell r="M164" t="str">
            <v/>
          </cell>
          <cell r="O164" t="str">
            <v/>
          </cell>
          <cell r="R164" t="str">
            <v/>
          </cell>
        </row>
        <row r="165">
          <cell r="K165" t="str">
            <v/>
          </cell>
          <cell r="L165" t="str">
            <v/>
          </cell>
          <cell r="M165" t="str">
            <v/>
          </cell>
          <cell r="O165" t="str">
            <v/>
          </cell>
          <cell r="R165" t="str">
            <v/>
          </cell>
        </row>
        <row r="166">
          <cell r="K166" t="str">
            <v/>
          </cell>
          <cell r="L166" t="str">
            <v/>
          </cell>
          <cell r="M166" t="str">
            <v/>
          </cell>
          <cell r="O166" t="str">
            <v/>
          </cell>
          <cell r="R166" t="str">
            <v/>
          </cell>
        </row>
        <row r="167">
          <cell r="K167" t="str">
            <v/>
          </cell>
          <cell r="L167" t="str">
            <v/>
          </cell>
          <cell r="M167" t="str">
            <v/>
          </cell>
          <cell r="O167" t="str">
            <v/>
          </cell>
          <cell r="R167" t="str">
            <v/>
          </cell>
        </row>
        <row r="168">
          <cell r="K168" t="str">
            <v/>
          </cell>
          <cell r="L168" t="str">
            <v/>
          </cell>
          <cell r="M168" t="str">
            <v/>
          </cell>
          <cell r="O168" t="str">
            <v/>
          </cell>
          <cell r="R168" t="str">
            <v/>
          </cell>
        </row>
        <row r="169">
          <cell r="K169" t="str">
            <v/>
          </cell>
          <cell r="L169" t="str">
            <v/>
          </cell>
          <cell r="M169" t="str">
            <v/>
          </cell>
          <cell r="O169" t="str">
            <v/>
          </cell>
          <cell r="R169" t="str">
            <v/>
          </cell>
        </row>
        <row r="170">
          <cell r="K170" t="str">
            <v/>
          </cell>
          <cell r="L170" t="str">
            <v/>
          </cell>
          <cell r="M170" t="str">
            <v/>
          </cell>
          <cell r="O170" t="str">
            <v/>
          </cell>
          <cell r="R170" t="str">
            <v/>
          </cell>
        </row>
        <row r="171">
          <cell r="K171" t="str">
            <v/>
          </cell>
          <cell r="L171" t="str">
            <v/>
          </cell>
          <cell r="M171" t="str">
            <v/>
          </cell>
          <cell r="O171" t="str">
            <v/>
          </cell>
          <cell r="R171" t="str">
            <v/>
          </cell>
        </row>
        <row r="172">
          <cell r="K172" t="str">
            <v/>
          </cell>
          <cell r="L172" t="str">
            <v/>
          </cell>
          <cell r="M172" t="str">
            <v/>
          </cell>
          <cell r="O172" t="str">
            <v/>
          </cell>
          <cell r="R172" t="str">
            <v/>
          </cell>
        </row>
        <row r="173">
          <cell r="K173" t="str">
            <v/>
          </cell>
          <cell r="L173" t="str">
            <v/>
          </cell>
          <cell r="M173" t="str">
            <v/>
          </cell>
          <cell r="O173" t="str">
            <v/>
          </cell>
          <cell r="R173" t="str">
            <v/>
          </cell>
        </row>
        <row r="174">
          <cell r="K174" t="str">
            <v/>
          </cell>
          <cell r="L174" t="str">
            <v/>
          </cell>
          <cell r="M174" t="str">
            <v/>
          </cell>
          <cell r="O174" t="str">
            <v/>
          </cell>
          <cell r="R174" t="str">
            <v/>
          </cell>
        </row>
        <row r="175">
          <cell r="K175" t="str">
            <v/>
          </cell>
          <cell r="L175" t="str">
            <v/>
          </cell>
          <cell r="M175" t="str">
            <v/>
          </cell>
          <cell r="O175" t="str">
            <v/>
          </cell>
          <cell r="R175" t="str">
            <v/>
          </cell>
        </row>
        <row r="176">
          <cell r="K176" t="str">
            <v/>
          </cell>
          <cell r="L176" t="str">
            <v/>
          </cell>
          <cell r="M176" t="str">
            <v/>
          </cell>
          <cell r="O176" t="str">
            <v/>
          </cell>
          <cell r="R176" t="str">
            <v/>
          </cell>
        </row>
        <row r="177">
          <cell r="K177" t="str">
            <v/>
          </cell>
          <cell r="L177" t="str">
            <v/>
          </cell>
          <cell r="M177" t="str">
            <v/>
          </cell>
          <cell r="O177" t="str">
            <v/>
          </cell>
          <cell r="R177" t="str">
            <v/>
          </cell>
        </row>
        <row r="178">
          <cell r="K178" t="str">
            <v/>
          </cell>
          <cell r="L178" t="str">
            <v/>
          </cell>
          <cell r="M178" t="str">
            <v/>
          </cell>
          <cell r="O178" t="str">
            <v/>
          </cell>
          <cell r="R178" t="str">
            <v/>
          </cell>
        </row>
        <row r="179">
          <cell r="K179" t="str">
            <v/>
          </cell>
          <cell r="L179" t="str">
            <v/>
          </cell>
          <cell r="M179" t="str">
            <v/>
          </cell>
          <cell r="O179" t="str">
            <v/>
          </cell>
          <cell r="R179" t="str">
            <v/>
          </cell>
        </row>
        <row r="180">
          <cell r="K180" t="str">
            <v/>
          </cell>
          <cell r="L180" t="str">
            <v/>
          </cell>
          <cell r="M180" t="str">
            <v/>
          </cell>
          <cell r="O180" t="str">
            <v/>
          </cell>
          <cell r="R180" t="str">
            <v/>
          </cell>
        </row>
        <row r="181">
          <cell r="K181" t="str">
            <v/>
          </cell>
          <cell r="L181" t="str">
            <v/>
          </cell>
          <cell r="M181" t="str">
            <v/>
          </cell>
          <cell r="O181" t="str">
            <v/>
          </cell>
          <cell r="R181" t="str">
            <v/>
          </cell>
        </row>
        <row r="182">
          <cell r="K182" t="str">
            <v/>
          </cell>
          <cell r="L182" t="str">
            <v/>
          </cell>
          <cell r="M182" t="str">
            <v/>
          </cell>
          <cell r="O182" t="str">
            <v/>
          </cell>
          <cell r="R182" t="str">
            <v/>
          </cell>
        </row>
        <row r="183">
          <cell r="K183" t="str">
            <v/>
          </cell>
          <cell r="L183" t="str">
            <v/>
          </cell>
          <cell r="M183" t="str">
            <v/>
          </cell>
          <cell r="O183" t="str">
            <v/>
          </cell>
          <cell r="R183" t="str">
            <v/>
          </cell>
        </row>
        <row r="184">
          <cell r="K184" t="str">
            <v/>
          </cell>
          <cell r="L184" t="str">
            <v/>
          </cell>
          <cell r="M184" t="str">
            <v/>
          </cell>
          <cell r="O184" t="str">
            <v/>
          </cell>
          <cell r="R184" t="str">
            <v/>
          </cell>
        </row>
        <row r="185">
          <cell r="K185" t="str">
            <v/>
          </cell>
          <cell r="L185" t="str">
            <v/>
          </cell>
          <cell r="M185" t="str">
            <v/>
          </cell>
          <cell r="O185" t="str">
            <v/>
          </cell>
          <cell r="R185" t="str">
            <v/>
          </cell>
        </row>
        <row r="186">
          <cell r="K186" t="str">
            <v/>
          </cell>
          <cell r="L186" t="str">
            <v/>
          </cell>
          <cell r="M186" t="str">
            <v/>
          </cell>
          <cell r="O186" t="str">
            <v/>
          </cell>
          <cell r="R186" t="str">
            <v/>
          </cell>
        </row>
        <row r="187">
          <cell r="K187" t="str">
            <v/>
          </cell>
          <cell r="L187" t="str">
            <v/>
          </cell>
          <cell r="M187" t="str">
            <v/>
          </cell>
          <cell r="O187" t="str">
            <v/>
          </cell>
          <cell r="R187" t="str">
            <v/>
          </cell>
        </row>
        <row r="188">
          <cell r="K188" t="str">
            <v/>
          </cell>
          <cell r="L188" t="str">
            <v/>
          </cell>
          <cell r="M188" t="str">
            <v/>
          </cell>
          <cell r="O188" t="str">
            <v/>
          </cell>
          <cell r="R188" t="str">
            <v/>
          </cell>
        </row>
        <row r="189">
          <cell r="K189" t="str">
            <v/>
          </cell>
          <cell r="L189" t="str">
            <v/>
          </cell>
          <cell r="M189" t="str">
            <v/>
          </cell>
          <cell r="O189" t="str">
            <v/>
          </cell>
          <cell r="R189" t="str">
            <v/>
          </cell>
        </row>
        <row r="190">
          <cell r="K190" t="str">
            <v/>
          </cell>
          <cell r="L190" t="str">
            <v/>
          </cell>
          <cell r="M190" t="str">
            <v/>
          </cell>
          <cell r="O190" t="str">
            <v/>
          </cell>
          <cell r="R190" t="str">
            <v/>
          </cell>
        </row>
        <row r="191">
          <cell r="K191" t="str">
            <v/>
          </cell>
          <cell r="L191" t="str">
            <v/>
          </cell>
          <cell r="M191" t="str">
            <v/>
          </cell>
          <cell r="O191" t="str">
            <v/>
          </cell>
          <cell r="R191" t="str">
            <v/>
          </cell>
        </row>
        <row r="192">
          <cell r="K192" t="str">
            <v/>
          </cell>
          <cell r="L192" t="str">
            <v/>
          </cell>
          <cell r="M192" t="str">
            <v/>
          </cell>
          <cell r="O192" t="str">
            <v/>
          </cell>
          <cell r="R192" t="str">
            <v/>
          </cell>
        </row>
        <row r="193">
          <cell r="K193" t="str">
            <v/>
          </cell>
          <cell r="L193" t="str">
            <v/>
          </cell>
          <cell r="M193" t="str">
            <v/>
          </cell>
          <cell r="O193" t="str">
            <v/>
          </cell>
          <cell r="R193" t="str">
            <v/>
          </cell>
        </row>
        <row r="194">
          <cell r="K194" t="str">
            <v/>
          </cell>
          <cell r="L194" t="str">
            <v/>
          </cell>
          <cell r="M194" t="str">
            <v/>
          </cell>
          <cell r="O194" t="str">
            <v/>
          </cell>
          <cell r="R194" t="str">
            <v/>
          </cell>
        </row>
        <row r="195">
          <cell r="K195" t="str">
            <v/>
          </cell>
          <cell r="L195" t="str">
            <v/>
          </cell>
          <cell r="M195" t="str">
            <v/>
          </cell>
          <cell r="O195" t="str">
            <v/>
          </cell>
          <cell r="R195" t="str">
            <v/>
          </cell>
        </row>
        <row r="196">
          <cell r="K196" t="str">
            <v/>
          </cell>
          <cell r="L196" t="str">
            <v/>
          </cell>
          <cell r="M196" t="str">
            <v/>
          </cell>
          <cell r="O196" t="str">
            <v/>
          </cell>
          <cell r="R196" t="str">
            <v/>
          </cell>
        </row>
        <row r="197">
          <cell r="K197" t="str">
            <v/>
          </cell>
          <cell r="L197" t="str">
            <v/>
          </cell>
          <cell r="M197" t="str">
            <v/>
          </cell>
          <cell r="O197" t="str">
            <v/>
          </cell>
          <cell r="R197" t="str">
            <v/>
          </cell>
        </row>
        <row r="198">
          <cell r="K198" t="str">
            <v/>
          </cell>
          <cell r="L198" t="str">
            <v/>
          </cell>
          <cell r="M198" t="str">
            <v/>
          </cell>
          <cell r="O198" t="str">
            <v/>
          </cell>
          <cell r="R198" t="str">
            <v/>
          </cell>
        </row>
        <row r="199">
          <cell r="K199" t="str">
            <v/>
          </cell>
          <cell r="L199" t="str">
            <v/>
          </cell>
          <cell r="M199" t="str">
            <v/>
          </cell>
          <cell r="O199" t="str">
            <v/>
          </cell>
          <cell r="R199" t="str">
            <v/>
          </cell>
        </row>
        <row r="200">
          <cell r="K200" t="str">
            <v/>
          </cell>
          <cell r="L200" t="str">
            <v/>
          </cell>
          <cell r="M200" t="str">
            <v/>
          </cell>
          <cell r="O200" t="str">
            <v/>
          </cell>
          <cell r="R200" t="str">
            <v/>
          </cell>
        </row>
        <row r="201">
          <cell r="K201" t="str">
            <v/>
          </cell>
          <cell r="L201" t="str">
            <v/>
          </cell>
          <cell r="M201" t="str">
            <v/>
          </cell>
          <cell r="O201" t="str">
            <v/>
          </cell>
          <cell r="R201" t="str">
            <v/>
          </cell>
        </row>
        <row r="202">
          <cell r="K202" t="str">
            <v/>
          </cell>
          <cell r="L202" t="str">
            <v/>
          </cell>
          <cell r="M202" t="str">
            <v/>
          </cell>
          <cell r="O202" t="str">
            <v/>
          </cell>
          <cell r="R202" t="str">
            <v/>
          </cell>
        </row>
        <row r="203">
          <cell r="K203" t="str">
            <v/>
          </cell>
          <cell r="L203" t="str">
            <v/>
          </cell>
          <cell r="M203" t="str">
            <v/>
          </cell>
          <cell r="O203" t="str">
            <v/>
          </cell>
          <cell r="R203" t="str">
            <v/>
          </cell>
        </row>
        <row r="204">
          <cell r="K204" t="str">
            <v/>
          </cell>
          <cell r="L204" t="str">
            <v/>
          </cell>
          <cell r="M204" t="str">
            <v/>
          </cell>
          <cell r="O204" t="str">
            <v/>
          </cell>
          <cell r="R204" t="str">
            <v/>
          </cell>
        </row>
        <row r="205">
          <cell r="K205" t="str">
            <v/>
          </cell>
          <cell r="L205" t="str">
            <v/>
          </cell>
          <cell r="M205" t="str">
            <v/>
          </cell>
          <cell r="O205" t="str">
            <v/>
          </cell>
          <cell r="R205" t="str">
            <v/>
          </cell>
        </row>
        <row r="206">
          <cell r="K206" t="str">
            <v/>
          </cell>
          <cell r="L206" t="str">
            <v/>
          </cell>
          <cell r="M206" t="str">
            <v/>
          </cell>
          <cell r="O206" t="str">
            <v/>
          </cell>
          <cell r="R206" t="str">
            <v/>
          </cell>
        </row>
        <row r="207">
          <cell r="K207" t="str">
            <v/>
          </cell>
          <cell r="L207" t="str">
            <v/>
          </cell>
          <cell r="M207" t="str">
            <v/>
          </cell>
          <cell r="O207" t="str">
            <v/>
          </cell>
          <cell r="R207" t="str">
            <v/>
          </cell>
        </row>
        <row r="208">
          <cell r="K208" t="str">
            <v/>
          </cell>
          <cell r="L208" t="str">
            <v/>
          </cell>
          <cell r="M208" t="str">
            <v/>
          </cell>
          <cell r="O208" t="str">
            <v/>
          </cell>
          <cell r="R208" t="str">
            <v/>
          </cell>
        </row>
        <row r="209">
          <cell r="K209" t="str">
            <v/>
          </cell>
          <cell r="L209" t="str">
            <v/>
          </cell>
          <cell r="M209" t="str">
            <v/>
          </cell>
          <cell r="O209" t="str">
            <v/>
          </cell>
          <cell r="R209" t="str">
            <v/>
          </cell>
        </row>
        <row r="210">
          <cell r="K210" t="str">
            <v/>
          </cell>
          <cell r="L210" t="str">
            <v/>
          </cell>
          <cell r="M210" t="str">
            <v/>
          </cell>
          <cell r="O210" t="str">
            <v/>
          </cell>
          <cell r="R210" t="str">
            <v/>
          </cell>
        </row>
        <row r="211">
          <cell r="K211" t="str">
            <v/>
          </cell>
          <cell r="L211" t="str">
            <v/>
          </cell>
          <cell r="M211" t="str">
            <v/>
          </cell>
          <cell r="O211" t="str">
            <v/>
          </cell>
          <cell r="R211" t="str">
            <v/>
          </cell>
        </row>
        <row r="212">
          <cell r="K212" t="str">
            <v/>
          </cell>
          <cell r="L212" t="str">
            <v/>
          </cell>
          <cell r="M212" t="str">
            <v/>
          </cell>
          <cell r="O212" t="str">
            <v/>
          </cell>
          <cell r="R212" t="str">
            <v/>
          </cell>
        </row>
        <row r="213">
          <cell r="K213" t="str">
            <v/>
          </cell>
          <cell r="L213" t="str">
            <v/>
          </cell>
          <cell r="M213" t="str">
            <v/>
          </cell>
          <cell r="O213" t="str">
            <v/>
          </cell>
          <cell r="R213" t="str">
            <v/>
          </cell>
        </row>
        <row r="214">
          <cell r="K214" t="str">
            <v/>
          </cell>
          <cell r="L214" t="str">
            <v/>
          </cell>
          <cell r="M214" t="str">
            <v/>
          </cell>
          <cell r="O214" t="str">
            <v/>
          </cell>
          <cell r="R214" t="str">
            <v/>
          </cell>
        </row>
        <row r="215">
          <cell r="K215" t="str">
            <v/>
          </cell>
          <cell r="L215" t="str">
            <v/>
          </cell>
          <cell r="M215" t="str">
            <v/>
          </cell>
          <cell r="O215" t="str">
            <v/>
          </cell>
          <cell r="R215" t="str">
            <v/>
          </cell>
        </row>
        <row r="216">
          <cell r="K216" t="str">
            <v/>
          </cell>
          <cell r="L216" t="str">
            <v/>
          </cell>
          <cell r="M216" t="str">
            <v/>
          </cell>
          <cell r="O216" t="str">
            <v/>
          </cell>
          <cell r="R216" t="str">
            <v/>
          </cell>
        </row>
        <row r="217">
          <cell r="K217" t="str">
            <v/>
          </cell>
          <cell r="L217" t="str">
            <v/>
          </cell>
          <cell r="M217" t="str">
            <v/>
          </cell>
          <cell r="O217" t="str">
            <v/>
          </cell>
          <cell r="R217" t="str">
            <v/>
          </cell>
        </row>
        <row r="218">
          <cell r="K218" t="str">
            <v/>
          </cell>
          <cell r="L218" t="str">
            <v/>
          </cell>
          <cell r="M218" t="str">
            <v/>
          </cell>
          <cell r="O218" t="str">
            <v/>
          </cell>
          <cell r="R218" t="str">
            <v/>
          </cell>
        </row>
        <row r="219">
          <cell r="K219" t="str">
            <v/>
          </cell>
          <cell r="L219" t="str">
            <v/>
          </cell>
          <cell r="M219" t="str">
            <v/>
          </cell>
          <cell r="O219" t="str">
            <v/>
          </cell>
          <cell r="R219" t="str">
            <v/>
          </cell>
        </row>
        <row r="220">
          <cell r="K220" t="str">
            <v/>
          </cell>
          <cell r="L220" t="str">
            <v/>
          </cell>
          <cell r="M220" t="str">
            <v/>
          </cell>
          <cell r="O220" t="str">
            <v/>
          </cell>
          <cell r="R220" t="str">
            <v/>
          </cell>
        </row>
        <row r="221">
          <cell r="K221" t="str">
            <v/>
          </cell>
          <cell r="L221" t="str">
            <v/>
          </cell>
          <cell r="M221" t="str">
            <v/>
          </cell>
          <cell r="O221" t="str">
            <v/>
          </cell>
          <cell r="R221" t="str">
            <v/>
          </cell>
        </row>
        <row r="222">
          <cell r="K222" t="str">
            <v/>
          </cell>
          <cell r="L222" t="str">
            <v/>
          </cell>
          <cell r="M222" t="str">
            <v/>
          </cell>
          <cell r="O222" t="str">
            <v/>
          </cell>
          <cell r="R222" t="str">
            <v/>
          </cell>
        </row>
        <row r="223">
          <cell r="K223" t="str">
            <v/>
          </cell>
          <cell r="L223" t="str">
            <v/>
          </cell>
          <cell r="M223" t="str">
            <v/>
          </cell>
          <cell r="O223" t="str">
            <v/>
          </cell>
          <cell r="R223" t="str">
            <v/>
          </cell>
        </row>
        <row r="224">
          <cell r="K224" t="str">
            <v/>
          </cell>
          <cell r="L224" t="str">
            <v/>
          </cell>
          <cell r="M224" t="str">
            <v/>
          </cell>
          <cell r="O224" t="str">
            <v/>
          </cell>
          <cell r="R224" t="str">
            <v/>
          </cell>
        </row>
        <row r="225">
          <cell r="K225" t="str">
            <v/>
          </cell>
          <cell r="L225" t="str">
            <v/>
          </cell>
          <cell r="M225" t="str">
            <v/>
          </cell>
          <cell r="O225" t="str">
            <v/>
          </cell>
          <cell r="R225" t="str">
            <v/>
          </cell>
        </row>
        <row r="226">
          <cell r="K226" t="str">
            <v/>
          </cell>
          <cell r="L226" t="str">
            <v/>
          </cell>
          <cell r="M226" t="str">
            <v/>
          </cell>
          <cell r="O226" t="str">
            <v/>
          </cell>
          <cell r="R226" t="str">
            <v/>
          </cell>
        </row>
        <row r="227">
          <cell r="K227" t="str">
            <v/>
          </cell>
          <cell r="L227" t="str">
            <v/>
          </cell>
          <cell r="M227" t="str">
            <v/>
          </cell>
          <cell r="O227" t="str">
            <v/>
          </cell>
          <cell r="R227" t="str">
            <v/>
          </cell>
        </row>
        <row r="228">
          <cell r="K228" t="str">
            <v/>
          </cell>
          <cell r="L228" t="str">
            <v/>
          </cell>
          <cell r="M228" t="str">
            <v/>
          </cell>
          <cell r="O228" t="str">
            <v/>
          </cell>
          <cell r="R228" t="str">
            <v/>
          </cell>
        </row>
        <row r="229">
          <cell r="K229" t="str">
            <v/>
          </cell>
          <cell r="L229" t="str">
            <v/>
          </cell>
          <cell r="M229" t="str">
            <v/>
          </cell>
          <cell r="O229" t="str">
            <v/>
          </cell>
          <cell r="R229" t="str">
            <v/>
          </cell>
        </row>
        <row r="230">
          <cell r="K230" t="str">
            <v/>
          </cell>
          <cell r="L230" t="str">
            <v/>
          </cell>
          <cell r="M230" t="str">
            <v/>
          </cell>
          <cell r="O230" t="str">
            <v/>
          </cell>
          <cell r="R230" t="str">
            <v/>
          </cell>
        </row>
        <row r="231">
          <cell r="K231" t="str">
            <v/>
          </cell>
          <cell r="L231" t="str">
            <v/>
          </cell>
          <cell r="M231" t="str">
            <v/>
          </cell>
          <cell r="O231" t="str">
            <v/>
          </cell>
          <cell r="R231" t="str">
            <v/>
          </cell>
        </row>
        <row r="232">
          <cell r="K232" t="str">
            <v/>
          </cell>
          <cell r="L232" t="str">
            <v/>
          </cell>
          <cell r="M232" t="str">
            <v/>
          </cell>
          <cell r="O232" t="str">
            <v/>
          </cell>
          <cell r="R232" t="str">
            <v/>
          </cell>
        </row>
        <row r="233">
          <cell r="K233" t="str">
            <v/>
          </cell>
          <cell r="L233" t="str">
            <v/>
          </cell>
          <cell r="M233" t="str">
            <v/>
          </cell>
          <cell r="O233" t="str">
            <v/>
          </cell>
          <cell r="R233" t="str">
            <v/>
          </cell>
        </row>
        <row r="234">
          <cell r="K234" t="str">
            <v/>
          </cell>
          <cell r="L234" t="str">
            <v/>
          </cell>
          <cell r="M234" t="str">
            <v/>
          </cell>
          <cell r="O234" t="str">
            <v/>
          </cell>
          <cell r="R234" t="str">
            <v/>
          </cell>
        </row>
        <row r="235">
          <cell r="K235" t="str">
            <v/>
          </cell>
          <cell r="L235" t="str">
            <v/>
          </cell>
          <cell r="M235" t="str">
            <v/>
          </cell>
          <cell r="O235" t="str">
            <v/>
          </cell>
          <cell r="R235" t="str">
            <v/>
          </cell>
        </row>
        <row r="236">
          <cell r="K236" t="str">
            <v/>
          </cell>
          <cell r="L236" t="str">
            <v/>
          </cell>
          <cell r="M236" t="str">
            <v/>
          </cell>
          <cell r="O236" t="str">
            <v/>
          </cell>
          <cell r="R236" t="str">
            <v/>
          </cell>
        </row>
        <row r="237">
          <cell r="K237" t="str">
            <v/>
          </cell>
          <cell r="L237" t="str">
            <v/>
          </cell>
          <cell r="M237" t="str">
            <v/>
          </cell>
          <cell r="O237" t="str">
            <v/>
          </cell>
          <cell r="R237" t="str">
            <v/>
          </cell>
        </row>
        <row r="238">
          <cell r="K238" t="str">
            <v/>
          </cell>
          <cell r="L238" t="str">
            <v/>
          </cell>
          <cell r="M238" t="str">
            <v/>
          </cell>
          <cell r="O238" t="str">
            <v/>
          </cell>
          <cell r="R238" t="str">
            <v/>
          </cell>
        </row>
        <row r="239">
          <cell r="K239" t="str">
            <v/>
          </cell>
          <cell r="L239" t="str">
            <v/>
          </cell>
          <cell r="M239" t="str">
            <v/>
          </cell>
          <cell r="O239" t="str">
            <v/>
          </cell>
          <cell r="R239" t="str">
            <v/>
          </cell>
        </row>
        <row r="240">
          <cell r="K240" t="str">
            <v/>
          </cell>
          <cell r="L240" t="str">
            <v/>
          </cell>
          <cell r="M240" t="str">
            <v/>
          </cell>
          <cell r="O240" t="str">
            <v/>
          </cell>
          <cell r="R240" t="str">
            <v/>
          </cell>
        </row>
        <row r="241">
          <cell r="K241" t="str">
            <v/>
          </cell>
          <cell r="L241" t="str">
            <v/>
          </cell>
          <cell r="M241" t="str">
            <v/>
          </cell>
          <cell r="O241" t="str">
            <v/>
          </cell>
          <cell r="R241" t="str">
            <v/>
          </cell>
        </row>
        <row r="242">
          <cell r="K242" t="str">
            <v/>
          </cell>
          <cell r="L242" t="str">
            <v/>
          </cell>
          <cell r="M242" t="str">
            <v/>
          </cell>
          <cell r="O242" t="str">
            <v/>
          </cell>
          <cell r="R242" t="str">
            <v/>
          </cell>
        </row>
        <row r="243">
          <cell r="K243" t="str">
            <v/>
          </cell>
          <cell r="L243" t="str">
            <v/>
          </cell>
          <cell r="M243" t="str">
            <v/>
          </cell>
          <cell r="O243" t="str">
            <v/>
          </cell>
          <cell r="R243" t="str">
            <v/>
          </cell>
        </row>
        <row r="244">
          <cell r="K244" t="str">
            <v/>
          </cell>
          <cell r="L244" t="str">
            <v/>
          </cell>
          <cell r="M244" t="str">
            <v/>
          </cell>
          <cell r="O244" t="str">
            <v/>
          </cell>
          <cell r="R244" t="str">
            <v/>
          </cell>
        </row>
        <row r="245">
          <cell r="K245" t="str">
            <v/>
          </cell>
          <cell r="L245" t="str">
            <v/>
          </cell>
          <cell r="M245" t="str">
            <v/>
          </cell>
          <cell r="O245" t="str">
            <v/>
          </cell>
          <cell r="R245" t="str">
            <v/>
          </cell>
        </row>
        <row r="246">
          <cell r="K246" t="str">
            <v/>
          </cell>
          <cell r="L246" t="str">
            <v/>
          </cell>
          <cell r="M246" t="str">
            <v/>
          </cell>
          <cell r="O246" t="str">
            <v/>
          </cell>
          <cell r="R246" t="str">
            <v/>
          </cell>
        </row>
        <row r="247">
          <cell r="K247" t="str">
            <v/>
          </cell>
          <cell r="L247" t="str">
            <v/>
          </cell>
          <cell r="M247" t="str">
            <v/>
          </cell>
          <cell r="O247" t="str">
            <v/>
          </cell>
          <cell r="R247" t="str">
            <v/>
          </cell>
        </row>
        <row r="248">
          <cell r="K248" t="str">
            <v/>
          </cell>
          <cell r="L248" t="str">
            <v/>
          </cell>
          <cell r="M248" t="str">
            <v/>
          </cell>
          <cell r="O248" t="str">
            <v/>
          </cell>
          <cell r="R248" t="str">
            <v/>
          </cell>
        </row>
        <row r="249">
          <cell r="K249" t="str">
            <v/>
          </cell>
          <cell r="L249" t="str">
            <v/>
          </cell>
          <cell r="M249" t="str">
            <v/>
          </cell>
          <cell r="O249" t="str">
            <v/>
          </cell>
          <cell r="R249" t="str">
            <v/>
          </cell>
        </row>
        <row r="250">
          <cell r="K250" t="str">
            <v/>
          </cell>
          <cell r="L250" t="str">
            <v/>
          </cell>
          <cell r="M250" t="str">
            <v/>
          </cell>
          <cell r="O250" t="str">
            <v/>
          </cell>
          <cell r="R250" t="str">
            <v/>
          </cell>
        </row>
        <row r="251">
          <cell r="K251" t="str">
            <v/>
          </cell>
          <cell r="L251" t="str">
            <v/>
          </cell>
          <cell r="M251" t="str">
            <v/>
          </cell>
          <cell r="O251" t="str">
            <v/>
          </cell>
          <cell r="R251" t="str">
            <v/>
          </cell>
        </row>
        <row r="252">
          <cell r="K252" t="str">
            <v/>
          </cell>
          <cell r="L252" t="str">
            <v/>
          </cell>
          <cell r="M252" t="str">
            <v/>
          </cell>
          <cell r="O252" t="str">
            <v/>
          </cell>
          <cell r="R252" t="str">
            <v/>
          </cell>
        </row>
        <row r="253">
          <cell r="K253" t="str">
            <v/>
          </cell>
          <cell r="L253" t="str">
            <v/>
          </cell>
          <cell r="M253" t="str">
            <v/>
          </cell>
          <cell r="O253" t="str">
            <v/>
          </cell>
          <cell r="R253" t="str">
            <v/>
          </cell>
        </row>
        <row r="254">
          <cell r="K254" t="str">
            <v/>
          </cell>
          <cell r="L254" t="str">
            <v/>
          </cell>
          <cell r="M254" t="str">
            <v/>
          </cell>
          <cell r="O254" t="str">
            <v/>
          </cell>
          <cell r="R254" t="str">
            <v/>
          </cell>
        </row>
        <row r="255">
          <cell r="K255" t="str">
            <v/>
          </cell>
          <cell r="L255" t="str">
            <v/>
          </cell>
          <cell r="M255" t="str">
            <v/>
          </cell>
          <cell r="O255" t="str">
            <v/>
          </cell>
          <cell r="R255" t="str">
            <v/>
          </cell>
        </row>
        <row r="256">
          <cell r="K256" t="str">
            <v/>
          </cell>
          <cell r="L256" t="str">
            <v/>
          </cell>
          <cell r="M256" t="str">
            <v/>
          </cell>
          <cell r="O256" t="str">
            <v/>
          </cell>
          <cell r="R256" t="str">
            <v/>
          </cell>
        </row>
        <row r="257">
          <cell r="K257" t="str">
            <v/>
          </cell>
          <cell r="L257" t="str">
            <v/>
          </cell>
          <cell r="M257" t="str">
            <v/>
          </cell>
          <cell r="O257" t="str">
            <v/>
          </cell>
          <cell r="R257" t="str">
            <v/>
          </cell>
        </row>
        <row r="258">
          <cell r="K258" t="str">
            <v/>
          </cell>
          <cell r="L258" t="str">
            <v/>
          </cell>
          <cell r="M258" t="str">
            <v/>
          </cell>
          <cell r="O258" t="str">
            <v/>
          </cell>
          <cell r="R258" t="str">
            <v/>
          </cell>
        </row>
        <row r="259">
          <cell r="K259" t="str">
            <v/>
          </cell>
          <cell r="L259" t="str">
            <v/>
          </cell>
          <cell r="M259" t="str">
            <v/>
          </cell>
          <cell r="O259" t="str">
            <v/>
          </cell>
          <cell r="R259" t="str">
            <v/>
          </cell>
        </row>
        <row r="260">
          <cell r="K260" t="str">
            <v/>
          </cell>
          <cell r="L260" t="str">
            <v/>
          </cell>
          <cell r="M260" t="str">
            <v/>
          </cell>
          <cell r="O260" t="str">
            <v/>
          </cell>
          <cell r="R260" t="str">
            <v/>
          </cell>
        </row>
        <row r="261">
          <cell r="K261" t="str">
            <v/>
          </cell>
          <cell r="L261" t="str">
            <v/>
          </cell>
          <cell r="M261" t="str">
            <v/>
          </cell>
          <cell r="O261" t="str">
            <v/>
          </cell>
          <cell r="R261" t="str">
            <v/>
          </cell>
        </row>
        <row r="262">
          <cell r="K262" t="str">
            <v/>
          </cell>
          <cell r="L262" t="str">
            <v/>
          </cell>
          <cell r="M262" t="str">
            <v/>
          </cell>
          <cell r="O262" t="str">
            <v/>
          </cell>
          <cell r="R262" t="str">
            <v/>
          </cell>
        </row>
        <row r="263">
          <cell r="K263" t="str">
            <v/>
          </cell>
          <cell r="L263" t="str">
            <v/>
          </cell>
          <cell r="M263" t="str">
            <v/>
          </cell>
          <cell r="O263" t="str">
            <v/>
          </cell>
          <cell r="R263" t="str">
            <v/>
          </cell>
        </row>
        <row r="264">
          <cell r="K264" t="str">
            <v/>
          </cell>
          <cell r="L264" t="str">
            <v/>
          </cell>
          <cell r="M264" t="str">
            <v/>
          </cell>
          <cell r="O264" t="str">
            <v/>
          </cell>
          <cell r="R264" t="str">
            <v/>
          </cell>
        </row>
        <row r="265">
          <cell r="K265" t="str">
            <v/>
          </cell>
          <cell r="L265" t="str">
            <v/>
          </cell>
          <cell r="M265" t="str">
            <v/>
          </cell>
          <cell r="O265" t="str">
            <v/>
          </cell>
          <cell r="R265" t="str">
            <v/>
          </cell>
        </row>
        <row r="266">
          <cell r="K266" t="str">
            <v/>
          </cell>
          <cell r="L266" t="str">
            <v/>
          </cell>
          <cell r="M266" t="str">
            <v/>
          </cell>
          <cell r="O266" t="str">
            <v/>
          </cell>
          <cell r="R266" t="str">
            <v/>
          </cell>
        </row>
        <row r="267">
          <cell r="K267" t="str">
            <v/>
          </cell>
          <cell r="L267" t="str">
            <v/>
          </cell>
          <cell r="M267" t="str">
            <v/>
          </cell>
          <cell r="O267" t="str">
            <v/>
          </cell>
          <cell r="R267" t="str">
            <v/>
          </cell>
        </row>
        <row r="268">
          <cell r="K268" t="str">
            <v/>
          </cell>
          <cell r="L268" t="str">
            <v/>
          </cell>
          <cell r="M268" t="str">
            <v/>
          </cell>
          <cell r="O268" t="str">
            <v/>
          </cell>
          <cell r="R268" t="str">
            <v/>
          </cell>
        </row>
        <row r="269">
          <cell r="K269" t="str">
            <v/>
          </cell>
          <cell r="L269" t="str">
            <v/>
          </cell>
          <cell r="M269" t="str">
            <v/>
          </cell>
          <cell r="O269" t="str">
            <v/>
          </cell>
          <cell r="R269" t="str">
            <v/>
          </cell>
        </row>
        <row r="270">
          <cell r="K270" t="str">
            <v/>
          </cell>
          <cell r="L270" t="str">
            <v/>
          </cell>
          <cell r="M270" t="str">
            <v/>
          </cell>
          <cell r="O270" t="str">
            <v/>
          </cell>
          <cell r="R270" t="str">
            <v/>
          </cell>
        </row>
        <row r="271">
          <cell r="K271" t="str">
            <v/>
          </cell>
          <cell r="L271" t="str">
            <v/>
          </cell>
          <cell r="M271" t="str">
            <v/>
          </cell>
          <cell r="O271" t="str">
            <v/>
          </cell>
          <cell r="R271" t="str">
            <v/>
          </cell>
        </row>
        <row r="272">
          <cell r="K272" t="str">
            <v/>
          </cell>
          <cell r="L272" t="str">
            <v/>
          </cell>
          <cell r="M272" t="str">
            <v/>
          </cell>
          <cell r="O272" t="str">
            <v/>
          </cell>
          <cell r="R272" t="str">
            <v/>
          </cell>
        </row>
        <row r="273">
          <cell r="K273" t="str">
            <v/>
          </cell>
          <cell r="L273" t="str">
            <v/>
          </cell>
          <cell r="M273" t="str">
            <v/>
          </cell>
          <cell r="O273" t="str">
            <v/>
          </cell>
          <cell r="R273" t="str">
            <v/>
          </cell>
        </row>
        <row r="274">
          <cell r="K274" t="str">
            <v/>
          </cell>
          <cell r="L274" t="str">
            <v/>
          </cell>
          <cell r="M274" t="str">
            <v/>
          </cell>
          <cell r="O274" t="str">
            <v/>
          </cell>
          <cell r="R274" t="str">
            <v/>
          </cell>
        </row>
        <row r="275">
          <cell r="K275" t="str">
            <v/>
          </cell>
          <cell r="L275" t="str">
            <v/>
          </cell>
          <cell r="M275" t="str">
            <v/>
          </cell>
          <cell r="O275" t="str">
            <v/>
          </cell>
          <cell r="R275" t="str">
            <v/>
          </cell>
        </row>
        <row r="276">
          <cell r="K276" t="str">
            <v/>
          </cell>
          <cell r="L276" t="str">
            <v/>
          </cell>
          <cell r="M276" t="str">
            <v/>
          </cell>
          <cell r="O276" t="str">
            <v/>
          </cell>
          <cell r="R276" t="str">
            <v/>
          </cell>
        </row>
        <row r="277">
          <cell r="K277" t="str">
            <v/>
          </cell>
          <cell r="L277" t="str">
            <v/>
          </cell>
          <cell r="M277" t="str">
            <v/>
          </cell>
          <cell r="O277" t="str">
            <v/>
          </cell>
          <cell r="R277" t="str">
            <v/>
          </cell>
        </row>
        <row r="278">
          <cell r="K278" t="str">
            <v/>
          </cell>
          <cell r="L278" t="str">
            <v/>
          </cell>
          <cell r="M278" t="str">
            <v/>
          </cell>
          <cell r="O278" t="str">
            <v/>
          </cell>
          <cell r="R278" t="str">
            <v/>
          </cell>
        </row>
        <row r="279">
          <cell r="K279" t="str">
            <v/>
          </cell>
          <cell r="L279" t="str">
            <v/>
          </cell>
          <cell r="M279" t="str">
            <v/>
          </cell>
          <cell r="O279" t="str">
            <v/>
          </cell>
          <cell r="R279" t="str">
            <v/>
          </cell>
        </row>
        <row r="280">
          <cell r="K280" t="str">
            <v/>
          </cell>
          <cell r="L280" t="str">
            <v/>
          </cell>
          <cell r="M280" t="str">
            <v/>
          </cell>
          <cell r="O280" t="str">
            <v/>
          </cell>
          <cell r="R280" t="str">
            <v/>
          </cell>
        </row>
        <row r="281">
          <cell r="K281" t="str">
            <v/>
          </cell>
          <cell r="L281" t="str">
            <v/>
          </cell>
          <cell r="M281" t="str">
            <v/>
          </cell>
          <cell r="O281" t="str">
            <v/>
          </cell>
          <cell r="R281" t="str">
            <v/>
          </cell>
        </row>
        <row r="282">
          <cell r="K282" t="str">
            <v/>
          </cell>
          <cell r="L282" t="str">
            <v/>
          </cell>
          <cell r="M282" t="str">
            <v/>
          </cell>
          <cell r="O282" t="str">
            <v/>
          </cell>
          <cell r="R282" t="str">
            <v/>
          </cell>
        </row>
        <row r="283">
          <cell r="K283" t="str">
            <v/>
          </cell>
          <cell r="L283" t="str">
            <v/>
          </cell>
          <cell r="M283" t="str">
            <v/>
          </cell>
          <cell r="O283" t="str">
            <v/>
          </cell>
          <cell r="R283" t="str">
            <v/>
          </cell>
        </row>
        <row r="284">
          <cell r="K284" t="str">
            <v/>
          </cell>
          <cell r="L284" t="str">
            <v/>
          </cell>
          <cell r="M284" t="str">
            <v/>
          </cell>
          <cell r="O284" t="str">
            <v/>
          </cell>
          <cell r="R284" t="str">
            <v/>
          </cell>
        </row>
        <row r="285">
          <cell r="K285" t="str">
            <v/>
          </cell>
          <cell r="L285" t="str">
            <v/>
          </cell>
          <cell r="M285" t="str">
            <v/>
          </cell>
          <cell r="O285" t="str">
            <v/>
          </cell>
          <cell r="R285" t="str">
            <v/>
          </cell>
        </row>
        <row r="286">
          <cell r="K286" t="str">
            <v/>
          </cell>
          <cell r="L286" t="str">
            <v/>
          </cell>
          <cell r="M286" t="str">
            <v/>
          </cell>
          <cell r="O286" t="str">
            <v/>
          </cell>
          <cell r="R286" t="str">
            <v/>
          </cell>
        </row>
        <row r="287">
          <cell r="K287" t="str">
            <v/>
          </cell>
          <cell r="L287" t="str">
            <v/>
          </cell>
          <cell r="M287" t="str">
            <v/>
          </cell>
          <cell r="O287" t="str">
            <v/>
          </cell>
          <cell r="R287" t="str">
            <v/>
          </cell>
        </row>
        <row r="288">
          <cell r="K288" t="str">
            <v/>
          </cell>
          <cell r="L288" t="str">
            <v/>
          </cell>
          <cell r="M288" t="str">
            <v/>
          </cell>
          <cell r="O288" t="str">
            <v/>
          </cell>
          <cell r="R288" t="str">
            <v/>
          </cell>
        </row>
        <row r="289">
          <cell r="K289" t="str">
            <v/>
          </cell>
          <cell r="L289" t="str">
            <v/>
          </cell>
          <cell r="M289" t="str">
            <v/>
          </cell>
          <cell r="O289" t="str">
            <v/>
          </cell>
          <cell r="R289" t="str">
            <v/>
          </cell>
        </row>
        <row r="290">
          <cell r="K290" t="str">
            <v/>
          </cell>
          <cell r="L290" t="str">
            <v/>
          </cell>
          <cell r="M290" t="str">
            <v/>
          </cell>
          <cell r="O290" t="str">
            <v/>
          </cell>
          <cell r="R290" t="str">
            <v/>
          </cell>
        </row>
        <row r="291">
          <cell r="K291" t="str">
            <v/>
          </cell>
          <cell r="L291" t="str">
            <v/>
          </cell>
          <cell r="M291" t="str">
            <v/>
          </cell>
          <cell r="O291" t="str">
            <v/>
          </cell>
          <cell r="R291" t="str">
            <v/>
          </cell>
        </row>
        <row r="292">
          <cell r="K292" t="str">
            <v/>
          </cell>
          <cell r="L292" t="str">
            <v/>
          </cell>
          <cell r="M292" t="str">
            <v/>
          </cell>
          <cell r="O292" t="str">
            <v/>
          </cell>
          <cell r="R292" t="str">
            <v/>
          </cell>
        </row>
        <row r="293">
          <cell r="K293" t="str">
            <v/>
          </cell>
          <cell r="L293" t="str">
            <v/>
          </cell>
          <cell r="M293" t="str">
            <v/>
          </cell>
          <cell r="O293" t="str">
            <v/>
          </cell>
          <cell r="R293" t="str">
            <v/>
          </cell>
        </row>
        <row r="294">
          <cell r="K294" t="str">
            <v/>
          </cell>
          <cell r="L294" t="str">
            <v/>
          </cell>
          <cell r="M294" t="str">
            <v/>
          </cell>
          <cell r="O294" t="str">
            <v/>
          </cell>
          <cell r="R294" t="str">
            <v/>
          </cell>
        </row>
        <row r="295">
          <cell r="K295" t="str">
            <v/>
          </cell>
          <cell r="L295" t="str">
            <v/>
          </cell>
          <cell r="M295" t="str">
            <v/>
          </cell>
          <cell r="O295" t="str">
            <v/>
          </cell>
          <cell r="R295" t="str">
            <v/>
          </cell>
        </row>
        <row r="296">
          <cell r="K296" t="str">
            <v/>
          </cell>
          <cell r="L296" t="str">
            <v/>
          </cell>
          <cell r="M296" t="str">
            <v/>
          </cell>
          <cell r="O296" t="str">
            <v/>
          </cell>
          <cell r="R296" t="str">
            <v/>
          </cell>
        </row>
        <row r="297">
          <cell r="K297" t="str">
            <v/>
          </cell>
          <cell r="L297" t="str">
            <v/>
          </cell>
          <cell r="M297" t="str">
            <v/>
          </cell>
          <cell r="O297" t="str">
            <v/>
          </cell>
          <cell r="R297" t="str">
            <v/>
          </cell>
        </row>
        <row r="298">
          <cell r="K298" t="str">
            <v/>
          </cell>
          <cell r="L298" t="str">
            <v/>
          </cell>
          <cell r="M298" t="str">
            <v/>
          </cell>
          <cell r="O298" t="str">
            <v/>
          </cell>
          <cell r="R298" t="str">
            <v/>
          </cell>
        </row>
        <row r="299">
          <cell r="K299" t="str">
            <v/>
          </cell>
          <cell r="L299" t="str">
            <v/>
          </cell>
          <cell r="M299" t="str">
            <v/>
          </cell>
          <cell r="O299" t="str">
            <v/>
          </cell>
          <cell r="R299" t="str">
            <v/>
          </cell>
        </row>
        <row r="300">
          <cell r="K300" t="str">
            <v/>
          </cell>
          <cell r="L300" t="str">
            <v/>
          </cell>
          <cell r="M300" t="str">
            <v/>
          </cell>
          <cell r="O300" t="str">
            <v/>
          </cell>
          <cell r="R300" t="str">
            <v/>
          </cell>
        </row>
        <row r="301">
          <cell r="K301" t="str">
            <v/>
          </cell>
          <cell r="L301" t="str">
            <v/>
          </cell>
          <cell r="M301" t="str">
            <v/>
          </cell>
          <cell r="O301" t="str">
            <v/>
          </cell>
          <cell r="R301" t="str">
            <v/>
          </cell>
        </row>
        <row r="302">
          <cell r="K302" t="str">
            <v/>
          </cell>
          <cell r="L302" t="str">
            <v/>
          </cell>
          <cell r="M302" t="str">
            <v/>
          </cell>
          <cell r="O302" t="str">
            <v/>
          </cell>
          <cell r="R302" t="str">
            <v/>
          </cell>
        </row>
        <row r="303">
          <cell r="K303" t="str">
            <v/>
          </cell>
          <cell r="L303" t="str">
            <v/>
          </cell>
          <cell r="M303" t="str">
            <v/>
          </cell>
          <cell r="O303" t="str">
            <v/>
          </cell>
          <cell r="R303" t="str">
            <v/>
          </cell>
        </row>
      </sheetData>
      <sheetData sheetId="7">
        <row r="4">
          <cell r="G4" t="str">
            <v>Shop</v>
          </cell>
        </row>
        <row r="5">
          <cell r="G5" t="str">
            <v>VNV28</v>
          </cell>
        </row>
        <row r="6">
          <cell r="G6" t="str">
            <v>AEON Long Bien</v>
          </cell>
        </row>
        <row r="7">
          <cell r="G7" t="str">
            <v>27 Co Linh St., Long Bien Ward, Long Bien Dist., Ha Noi</v>
          </cell>
        </row>
        <row r="8">
          <cell r="G8">
            <v>249.3</v>
          </cell>
          <cell r="H8" t="str">
            <v>sq. m</v>
          </cell>
        </row>
        <row r="9">
          <cell r="G9" t="str">
            <v>Gior Fashion Company Limited</v>
          </cell>
        </row>
        <row r="10">
          <cell r="G10" t="str">
            <v>AEON</v>
          </cell>
        </row>
        <row r="11">
          <cell r="G11">
            <v>22</v>
          </cell>
        </row>
        <row r="13">
          <cell r="G13">
            <v>22</v>
          </cell>
        </row>
        <row r="14">
          <cell r="G14">
            <v>42309</v>
          </cell>
        </row>
        <row r="15">
          <cell r="G15">
            <v>44135</v>
          </cell>
        </row>
        <row r="20">
          <cell r="G20" t="str">
            <v>NA</v>
          </cell>
        </row>
        <row r="23">
          <cell r="G23" t="str">
            <v>NA</v>
          </cell>
        </row>
        <row r="24">
          <cell r="G24" t="str">
            <v>NA</v>
          </cell>
        </row>
        <row r="27">
          <cell r="G27" t="str">
            <v>NA</v>
          </cell>
        </row>
        <row r="29">
          <cell r="G29" t="str">
            <v>VND</v>
          </cell>
        </row>
        <row r="30">
          <cell r="G30" t="str">
            <v>payable at the beginning</v>
          </cell>
        </row>
        <row r="32">
          <cell r="G32" t="str">
            <v>Yes</v>
          </cell>
        </row>
        <row r="36">
          <cell r="G36" t="str">
            <v>NA</v>
          </cell>
        </row>
        <row r="40">
          <cell r="G40" t="str">
            <v>NA</v>
          </cell>
        </row>
        <row r="45">
          <cell r="G45" t="str">
            <v>NA</v>
          </cell>
        </row>
        <row r="49">
          <cell r="G49" t="str">
            <v>NA</v>
          </cell>
        </row>
        <row r="53">
          <cell r="G53" t="str">
            <v>NA</v>
          </cell>
        </row>
        <row r="57">
          <cell r="G57">
            <v>254759000</v>
          </cell>
        </row>
        <row r="58">
          <cell r="G58">
            <v>230639000</v>
          </cell>
        </row>
        <row r="59">
          <cell r="G59">
            <v>24120000</v>
          </cell>
        </row>
        <row r="62">
          <cell r="G62">
            <v>7.8E-2</v>
          </cell>
        </row>
        <row r="63">
          <cell r="G63">
            <v>6.4999999999999997E-3</v>
          </cell>
        </row>
        <row r="64">
          <cell r="G64">
            <v>1599600000</v>
          </cell>
        </row>
        <row r="65">
          <cell r="G65">
            <v>1599600000</v>
          </cell>
        </row>
        <row r="66">
          <cell r="G66">
            <v>0</v>
          </cell>
        </row>
        <row r="70">
          <cell r="G70">
            <v>1560703224.0736632</v>
          </cell>
        </row>
        <row r="71">
          <cell r="G71">
            <v>1488463224.0736632</v>
          </cell>
        </row>
        <row r="72">
          <cell r="G72">
            <v>72240000</v>
          </cell>
          <cell r="H72">
            <v>0</v>
          </cell>
        </row>
        <row r="75">
          <cell r="H75">
            <v>0</v>
          </cell>
        </row>
        <row r="124">
          <cell r="J124">
            <v>1488463224.0736632</v>
          </cell>
          <cell r="K124" t="str">
            <v/>
          </cell>
          <cell r="L124" t="str">
            <v/>
          </cell>
          <cell r="M124" t="str">
            <v/>
          </cell>
          <cell r="O124">
            <v>9675010.9564788099</v>
          </cell>
          <cell r="Q124">
            <v>1560703224.0736632</v>
          </cell>
          <cell r="R124">
            <v>-70941055.639711961</v>
          </cell>
        </row>
        <row r="125">
          <cell r="K125">
            <v>-72240000</v>
          </cell>
          <cell r="L125">
            <v>0</v>
          </cell>
          <cell r="M125">
            <v>0</v>
          </cell>
          <cell r="O125">
            <v>9268338.5276959222</v>
          </cell>
          <cell r="R125">
            <v>-70941055.639711961</v>
          </cell>
        </row>
        <row r="126">
          <cell r="K126">
            <v>-72240000</v>
          </cell>
          <cell r="L126">
            <v>0</v>
          </cell>
          <cell r="M126">
            <v>0</v>
          </cell>
          <cell r="O126">
            <v>8859022.7281259466</v>
          </cell>
          <cell r="R126">
            <v>-70941055.639711961</v>
          </cell>
        </row>
        <row r="127">
          <cell r="K127">
            <v>-72240000</v>
          </cell>
          <cell r="L127">
            <v>0</v>
          </cell>
          <cell r="M127">
            <v>0</v>
          </cell>
          <cell r="O127">
            <v>8447046.3758587651</v>
          </cell>
          <cell r="R127">
            <v>-70941055.639711961</v>
          </cell>
        </row>
        <row r="128">
          <cell r="K128">
            <v>-72240000</v>
          </cell>
          <cell r="L128">
            <v>0</v>
          </cell>
          <cell r="M128">
            <v>0</v>
          </cell>
          <cell r="O128">
            <v>8032392.1773018474</v>
          </cell>
          <cell r="R128">
            <v>-70941055.639711961</v>
          </cell>
        </row>
        <row r="129">
          <cell r="K129">
            <v>-72240000</v>
          </cell>
          <cell r="L129">
            <v>0</v>
          </cell>
          <cell r="M129">
            <v>0</v>
          </cell>
          <cell r="O129">
            <v>7615042.7264543101</v>
          </cell>
          <cell r="R129">
            <v>-70941055.639711961</v>
          </cell>
        </row>
        <row r="130">
          <cell r="K130">
            <v>-72240000</v>
          </cell>
          <cell r="L130">
            <v>0</v>
          </cell>
          <cell r="M130">
            <v>0</v>
          </cell>
          <cell r="O130">
            <v>7194980.5041762628</v>
          </cell>
          <cell r="R130">
            <v>-70941055.639711961</v>
          </cell>
        </row>
        <row r="131">
          <cell r="K131">
            <v>-72240000</v>
          </cell>
          <cell r="L131">
            <v>0</v>
          </cell>
          <cell r="M131">
            <v>0</v>
          </cell>
          <cell r="O131">
            <v>6772187.8774534091</v>
          </cell>
          <cell r="R131">
            <v>-70941055.639711961</v>
          </cell>
        </row>
        <row r="132">
          <cell r="K132">
            <v>-72240000</v>
          </cell>
          <cell r="L132">
            <v>0</v>
          </cell>
          <cell r="M132">
            <v>0</v>
          </cell>
          <cell r="O132">
            <v>6346647.0986568565</v>
          </cell>
          <cell r="R132">
            <v>-70941055.639711961</v>
          </cell>
        </row>
        <row r="133">
          <cell r="K133">
            <v>-72240000</v>
          </cell>
          <cell r="L133">
            <v>0</v>
          </cell>
          <cell r="M133">
            <v>0</v>
          </cell>
          <cell r="O133">
            <v>5918340.3047981262</v>
          </cell>
          <cell r="R133">
            <v>-70941055.639711961</v>
          </cell>
        </row>
        <row r="134">
          <cell r="K134">
            <v>-79120000</v>
          </cell>
          <cell r="L134">
            <v>0</v>
          </cell>
          <cell r="M134">
            <v>0</v>
          </cell>
          <cell r="O134">
            <v>5442529.5167793147</v>
          </cell>
          <cell r="R134">
            <v>-70941055.639711961</v>
          </cell>
        </row>
        <row r="135">
          <cell r="K135">
            <v>-79120000</v>
          </cell>
          <cell r="L135">
            <v>0</v>
          </cell>
          <cell r="M135">
            <v>0</v>
          </cell>
          <cell r="O135">
            <v>4963625.9586383803</v>
          </cell>
          <cell r="R135">
            <v>-70941055.639711961</v>
          </cell>
        </row>
        <row r="136">
          <cell r="K136">
            <v>-79120000</v>
          </cell>
          <cell r="L136">
            <v>0</v>
          </cell>
          <cell r="M136">
            <v>0</v>
          </cell>
          <cell r="O136">
            <v>4481609.5273695299</v>
          </cell>
          <cell r="R136">
            <v>-70941055.639711961</v>
          </cell>
        </row>
        <row r="137">
          <cell r="K137">
            <v>-79120000</v>
          </cell>
          <cell r="L137">
            <v>0</v>
          </cell>
          <cell r="M137">
            <v>0</v>
          </cell>
          <cell r="O137">
            <v>3996459.9892974314</v>
          </cell>
          <cell r="R137">
            <v>-70941055.639711961</v>
          </cell>
        </row>
        <row r="138">
          <cell r="K138">
            <v>-79120000</v>
          </cell>
          <cell r="L138">
            <v>0</v>
          </cell>
          <cell r="M138">
            <v>0</v>
          </cell>
          <cell r="O138">
            <v>3508156.9792278646</v>
          </cell>
          <cell r="R138">
            <v>-70941055.639711961</v>
          </cell>
        </row>
        <row r="139">
          <cell r="K139">
            <v>-79120000</v>
          </cell>
          <cell r="L139">
            <v>0</v>
          </cell>
          <cell r="M139">
            <v>0</v>
          </cell>
          <cell r="O139">
            <v>3016679.9995928458</v>
          </cell>
          <cell r="R139">
            <v>-70941055.639711961</v>
          </cell>
        </row>
        <row r="140">
          <cell r="K140">
            <v>-79120000</v>
          </cell>
          <cell r="L140">
            <v>0</v>
          </cell>
          <cell r="M140">
            <v>0</v>
          </cell>
          <cell r="O140">
            <v>2522008.4195901994</v>
          </cell>
          <cell r="R140">
            <v>-70941055.639711961</v>
          </cell>
        </row>
        <row r="141">
          <cell r="K141">
            <v>-79120000</v>
          </cell>
          <cell r="L141">
            <v>0</v>
          </cell>
          <cell r="M141">
            <v>0</v>
          </cell>
          <cell r="O141">
            <v>2024121.4743175355</v>
          </cell>
          <cell r="R141">
            <v>-70941055.639711961</v>
          </cell>
        </row>
        <row r="142">
          <cell r="K142">
            <v>-79120000</v>
          </cell>
          <cell r="L142">
            <v>0</v>
          </cell>
          <cell r="M142">
            <v>0</v>
          </cell>
          <cell r="O142">
            <v>1522998.2639005997</v>
          </cell>
          <cell r="R142">
            <v>-70941055.639711961</v>
          </cell>
        </row>
        <row r="143">
          <cell r="K143">
            <v>-79120000</v>
          </cell>
          <cell r="L143">
            <v>0</v>
          </cell>
          <cell r="M143">
            <v>0</v>
          </cell>
          <cell r="O143">
            <v>1018617.7526159536</v>
          </cell>
          <cell r="R143">
            <v>-70941055.639711961</v>
          </cell>
        </row>
        <row r="144">
          <cell r="K144">
            <v>-79120000</v>
          </cell>
          <cell r="L144">
            <v>0</v>
          </cell>
          <cell r="M144">
            <v>0</v>
          </cell>
          <cell r="O144">
            <v>510958.76800795732</v>
          </cell>
          <cell r="R144">
            <v>-70941055.639711961</v>
          </cell>
        </row>
        <row r="145">
          <cell r="K145">
            <v>-79120000</v>
          </cell>
          <cell r="L145">
            <v>0</v>
          </cell>
          <cell r="M145">
            <v>0</v>
          </cell>
          <cell r="O145">
            <v>9.1046094894409178E-9</v>
          </cell>
          <cell r="R145">
            <v>-70941055.639711961</v>
          </cell>
        </row>
        <row r="146">
          <cell r="K146" t="str">
            <v/>
          </cell>
          <cell r="L146" t="str">
            <v/>
          </cell>
          <cell r="M146" t="str">
            <v/>
          </cell>
          <cell r="O146" t="str">
            <v/>
          </cell>
          <cell r="R146" t="str">
            <v/>
          </cell>
        </row>
        <row r="147">
          <cell r="K147" t="str">
            <v/>
          </cell>
          <cell r="L147" t="str">
            <v/>
          </cell>
          <cell r="M147" t="str">
            <v/>
          </cell>
          <cell r="O147" t="str">
            <v/>
          </cell>
          <cell r="R147" t="str">
            <v/>
          </cell>
        </row>
        <row r="148">
          <cell r="K148" t="str">
            <v/>
          </cell>
          <cell r="L148" t="str">
            <v/>
          </cell>
          <cell r="M148" t="str">
            <v/>
          </cell>
          <cell r="O148" t="str">
            <v/>
          </cell>
          <cell r="R148" t="str">
            <v/>
          </cell>
        </row>
        <row r="149">
          <cell r="K149" t="str">
            <v/>
          </cell>
          <cell r="L149" t="str">
            <v/>
          </cell>
          <cell r="M149" t="str">
            <v/>
          </cell>
          <cell r="O149" t="str">
            <v/>
          </cell>
          <cell r="R149" t="str">
            <v/>
          </cell>
        </row>
        <row r="150">
          <cell r="K150" t="str">
            <v/>
          </cell>
          <cell r="L150" t="str">
            <v/>
          </cell>
          <cell r="M150" t="str">
            <v/>
          </cell>
          <cell r="O150" t="str">
            <v/>
          </cell>
          <cell r="R150" t="str">
            <v/>
          </cell>
        </row>
        <row r="151">
          <cell r="K151" t="str">
            <v/>
          </cell>
          <cell r="L151" t="str">
            <v/>
          </cell>
          <cell r="M151" t="str">
            <v/>
          </cell>
          <cell r="O151" t="str">
            <v/>
          </cell>
          <cell r="R151" t="str">
            <v/>
          </cell>
        </row>
        <row r="152">
          <cell r="K152" t="str">
            <v/>
          </cell>
          <cell r="L152" t="str">
            <v/>
          </cell>
          <cell r="M152" t="str">
            <v/>
          </cell>
          <cell r="O152" t="str">
            <v/>
          </cell>
          <cell r="R152" t="str">
            <v/>
          </cell>
        </row>
        <row r="153">
          <cell r="K153" t="str">
            <v/>
          </cell>
          <cell r="L153" t="str">
            <v/>
          </cell>
          <cell r="M153" t="str">
            <v/>
          </cell>
          <cell r="O153" t="str">
            <v/>
          </cell>
          <cell r="R153" t="str">
            <v/>
          </cell>
        </row>
        <row r="154">
          <cell r="K154" t="str">
            <v/>
          </cell>
          <cell r="L154" t="str">
            <v/>
          </cell>
          <cell r="M154" t="str">
            <v/>
          </cell>
          <cell r="O154" t="str">
            <v/>
          </cell>
          <cell r="R154" t="str">
            <v/>
          </cell>
        </row>
        <row r="155">
          <cell r="K155" t="str">
            <v/>
          </cell>
          <cell r="L155" t="str">
            <v/>
          </cell>
          <cell r="M155" t="str">
            <v/>
          </cell>
          <cell r="O155" t="str">
            <v/>
          </cell>
          <cell r="R155" t="str">
            <v/>
          </cell>
        </row>
        <row r="156">
          <cell r="K156" t="str">
            <v/>
          </cell>
          <cell r="L156" t="str">
            <v/>
          </cell>
          <cell r="M156" t="str">
            <v/>
          </cell>
          <cell r="O156" t="str">
            <v/>
          </cell>
          <cell r="R156" t="str">
            <v/>
          </cell>
        </row>
        <row r="157">
          <cell r="K157" t="str">
            <v/>
          </cell>
          <cell r="L157" t="str">
            <v/>
          </cell>
          <cell r="M157" t="str">
            <v/>
          </cell>
          <cell r="O157" t="str">
            <v/>
          </cell>
          <cell r="R157" t="str">
            <v/>
          </cell>
        </row>
        <row r="158">
          <cell r="K158" t="str">
            <v/>
          </cell>
          <cell r="L158" t="str">
            <v/>
          </cell>
          <cell r="M158" t="str">
            <v/>
          </cell>
          <cell r="O158" t="str">
            <v/>
          </cell>
          <cell r="R158" t="str">
            <v/>
          </cell>
        </row>
        <row r="159">
          <cell r="K159" t="str">
            <v/>
          </cell>
          <cell r="L159" t="str">
            <v/>
          </cell>
          <cell r="M159" t="str">
            <v/>
          </cell>
          <cell r="O159" t="str">
            <v/>
          </cell>
          <cell r="R159" t="str">
            <v/>
          </cell>
        </row>
        <row r="160">
          <cell r="K160" t="str">
            <v/>
          </cell>
          <cell r="L160" t="str">
            <v/>
          </cell>
          <cell r="M160" t="str">
            <v/>
          </cell>
          <cell r="O160" t="str">
            <v/>
          </cell>
          <cell r="R160" t="str">
            <v/>
          </cell>
        </row>
        <row r="161">
          <cell r="K161" t="str">
            <v/>
          </cell>
          <cell r="L161" t="str">
            <v/>
          </cell>
          <cell r="M161" t="str">
            <v/>
          </cell>
          <cell r="O161" t="str">
            <v/>
          </cell>
          <cell r="R161" t="str">
            <v/>
          </cell>
        </row>
        <row r="162">
          <cell r="K162" t="str">
            <v/>
          </cell>
          <cell r="L162" t="str">
            <v/>
          </cell>
          <cell r="M162" t="str">
            <v/>
          </cell>
          <cell r="O162" t="str">
            <v/>
          </cell>
          <cell r="R162" t="str">
            <v/>
          </cell>
        </row>
        <row r="163">
          <cell r="K163" t="str">
            <v/>
          </cell>
          <cell r="L163" t="str">
            <v/>
          </cell>
          <cell r="M163" t="str">
            <v/>
          </cell>
          <cell r="O163" t="str">
            <v/>
          </cell>
          <cell r="R163" t="str">
            <v/>
          </cell>
        </row>
        <row r="164">
          <cell r="K164" t="str">
            <v/>
          </cell>
          <cell r="L164" t="str">
            <v/>
          </cell>
          <cell r="M164" t="str">
            <v/>
          </cell>
          <cell r="O164" t="str">
            <v/>
          </cell>
          <cell r="R164" t="str">
            <v/>
          </cell>
        </row>
        <row r="165">
          <cell r="K165" t="str">
            <v/>
          </cell>
          <cell r="L165" t="str">
            <v/>
          </cell>
          <cell r="M165" t="str">
            <v/>
          </cell>
          <cell r="O165" t="str">
            <v/>
          </cell>
          <cell r="R165" t="str">
            <v/>
          </cell>
        </row>
        <row r="166">
          <cell r="K166" t="str">
            <v/>
          </cell>
          <cell r="L166" t="str">
            <v/>
          </cell>
          <cell r="M166" t="str">
            <v/>
          </cell>
          <cell r="O166" t="str">
            <v/>
          </cell>
          <cell r="R166" t="str">
            <v/>
          </cell>
        </row>
        <row r="167">
          <cell r="K167" t="str">
            <v/>
          </cell>
          <cell r="L167" t="str">
            <v/>
          </cell>
          <cell r="M167" t="str">
            <v/>
          </cell>
          <cell r="O167" t="str">
            <v/>
          </cell>
          <cell r="R167" t="str">
            <v/>
          </cell>
        </row>
        <row r="168">
          <cell r="K168" t="str">
            <v/>
          </cell>
          <cell r="L168" t="str">
            <v/>
          </cell>
          <cell r="M168" t="str">
            <v/>
          </cell>
          <cell r="O168" t="str">
            <v/>
          </cell>
          <cell r="R168" t="str">
            <v/>
          </cell>
        </row>
        <row r="169">
          <cell r="K169" t="str">
            <v/>
          </cell>
          <cell r="L169" t="str">
            <v/>
          </cell>
          <cell r="M169" t="str">
            <v/>
          </cell>
          <cell r="O169" t="str">
            <v/>
          </cell>
          <cell r="R169" t="str">
            <v/>
          </cell>
        </row>
        <row r="170">
          <cell r="K170" t="str">
            <v/>
          </cell>
          <cell r="L170" t="str">
            <v/>
          </cell>
          <cell r="M170" t="str">
            <v/>
          </cell>
          <cell r="O170" t="str">
            <v/>
          </cell>
          <cell r="R170" t="str">
            <v/>
          </cell>
        </row>
        <row r="171">
          <cell r="K171" t="str">
            <v/>
          </cell>
          <cell r="L171" t="str">
            <v/>
          </cell>
          <cell r="M171" t="str">
            <v/>
          </cell>
          <cell r="O171" t="str">
            <v/>
          </cell>
          <cell r="R171" t="str">
            <v/>
          </cell>
        </row>
        <row r="172">
          <cell r="K172" t="str">
            <v/>
          </cell>
          <cell r="L172" t="str">
            <v/>
          </cell>
          <cell r="M172" t="str">
            <v/>
          </cell>
          <cell r="O172" t="str">
            <v/>
          </cell>
          <cell r="R172" t="str">
            <v/>
          </cell>
        </row>
        <row r="173">
          <cell r="K173" t="str">
            <v/>
          </cell>
          <cell r="L173" t="str">
            <v/>
          </cell>
          <cell r="M173" t="str">
            <v/>
          </cell>
          <cell r="O173" t="str">
            <v/>
          </cell>
          <cell r="R173" t="str">
            <v/>
          </cell>
        </row>
        <row r="174">
          <cell r="K174" t="str">
            <v/>
          </cell>
          <cell r="L174" t="str">
            <v/>
          </cell>
          <cell r="M174" t="str">
            <v/>
          </cell>
          <cell r="O174" t="str">
            <v/>
          </cell>
          <cell r="R174" t="str">
            <v/>
          </cell>
        </row>
        <row r="175">
          <cell r="K175" t="str">
            <v/>
          </cell>
          <cell r="L175" t="str">
            <v/>
          </cell>
          <cell r="M175" t="str">
            <v/>
          </cell>
          <cell r="O175" t="str">
            <v/>
          </cell>
          <cell r="R175" t="str">
            <v/>
          </cell>
        </row>
        <row r="176">
          <cell r="K176" t="str">
            <v/>
          </cell>
          <cell r="L176" t="str">
            <v/>
          </cell>
          <cell r="M176" t="str">
            <v/>
          </cell>
          <cell r="O176" t="str">
            <v/>
          </cell>
          <cell r="R176" t="str">
            <v/>
          </cell>
        </row>
        <row r="177">
          <cell r="K177" t="str">
            <v/>
          </cell>
          <cell r="L177" t="str">
            <v/>
          </cell>
          <cell r="M177" t="str">
            <v/>
          </cell>
          <cell r="O177" t="str">
            <v/>
          </cell>
          <cell r="R177" t="str">
            <v/>
          </cell>
        </row>
        <row r="178">
          <cell r="K178" t="str">
            <v/>
          </cell>
          <cell r="L178" t="str">
            <v/>
          </cell>
          <cell r="M178" t="str">
            <v/>
          </cell>
          <cell r="O178" t="str">
            <v/>
          </cell>
          <cell r="R178" t="str">
            <v/>
          </cell>
        </row>
        <row r="179">
          <cell r="K179" t="str">
            <v/>
          </cell>
          <cell r="L179" t="str">
            <v/>
          </cell>
          <cell r="M179" t="str">
            <v/>
          </cell>
          <cell r="O179" t="str">
            <v/>
          </cell>
          <cell r="R179" t="str">
            <v/>
          </cell>
        </row>
        <row r="180">
          <cell r="K180" t="str">
            <v/>
          </cell>
          <cell r="L180" t="str">
            <v/>
          </cell>
          <cell r="M180" t="str">
            <v/>
          </cell>
          <cell r="O180" t="str">
            <v/>
          </cell>
          <cell r="R180" t="str">
            <v/>
          </cell>
        </row>
        <row r="181">
          <cell r="K181" t="str">
            <v/>
          </cell>
          <cell r="L181" t="str">
            <v/>
          </cell>
          <cell r="M181" t="str">
            <v/>
          </cell>
          <cell r="O181" t="str">
            <v/>
          </cell>
          <cell r="R181" t="str">
            <v/>
          </cell>
        </row>
        <row r="182">
          <cell r="K182" t="str">
            <v/>
          </cell>
          <cell r="L182" t="str">
            <v/>
          </cell>
          <cell r="M182" t="str">
            <v/>
          </cell>
          <cell r="O182" t="str">
            <v/>
          </cell>
          <cell r="R182" t="str">
            <v/>
          </cell>
        </row>
        <row r="183">
          <cell r="K183" t="str">
            <v/>
          </cell>
          <cell r="L183" t="str">
            <v/>
          </cell>
          <cell r="M183" t="str">
            <v/>
          </cell>
          <cell r="O183" t="str">
            <v/>
          </cell>
          <cell r="R183" t="str">
            <v/>
          </cell>
        </row>
        <row r="184">
          <cell r="K184" t="str">
            <v/>
          </cell>
          <cell r="L184" t="str">
            <v/>
          </cell>
          <cell r="M184" t="str">
            <v/>
          </cell>
          <cell r="O184" t="str">
            <v/>
          </cell>
          <cell r="R184" t="str">
            <v/>
          </cell>
        </row>
        <row r="185">
          <cell r="K185" t="str">
            <v/>
          </cell>
          <cell r="L185" t="str">
            <v/>
          </cell>
          <cell r="M185" t="str">
            <v/>
          </cell>
          <cell r="O185" t="str">
            <v/>
          </cell>
          <cell r="R185" t="str">
            <v/>
          </cell>
        </row>
        <row r="186">
          <cell r="K186" t="str">
            <v/>
          </cell>
          <cell r="L186" t="str">
            <v/>
          </cell>
          <cell r="M186" t="str">
            <v/>
          </cell>
          <cell r="O186" t="str">
            <v/>
          </cell>
          <cell r="R186" t="str">
            <v/>
          </cell>
        </row>
        <row r="187">
          <cell r="K187" t="str">
            <v/>
          </cell>
          <cell r="L187" t="str">
            <v/>
          </cell>
          <cell r="M187" t="str">
            <v/>
          </cell>
          <cell r="O187" t="str">
            <v/>
          </cell>
          <cell r="R187" t="str">
            <v/>
          </cell>
        </row>
        <row r="188">
          <cell r="K188" t="str">
            <v/>
          </cell>
          <cell r="L188" t="str">
            <v/>
          </cell>
          <cell r="M188" t="str">
            <v/>
          </cell>
          <cell r="O188" t="str">
            <v/>
          </cell>
          <cell r="R188" t="str">
            <v/>
          </cell>
        </row>
        <row r="189">
          <cell r="K189" t="str">
            <v/>
          </cell>
          <cell r="L189" t="str">
            <v/>
          </cell>
          <cell r="M189" t="str">
            <v/>
          </cell>
          <cell r="O189" t="str">
            <v/>
          </cell>
          <cell r="R189" t="str">
            <v/>
          </cell>
        </row>
        <row r="190">
          <cell r="K190" t="str">
            <v/>
          </cell>
          <cell r="L190" t="str">
            <v/>
          </cell>
          <cell r="M190" t="str">
            <v/>
          </cell>
          <cell r="O190" t="str">
            <v/>
          </cell>
          <cell r="R190" t="str">
            <v/>
          </cell>
        </row>
        <row r="191">
          <cell r="K191" t="str">
            <v/>
          </cell>
          <cell r="L191" t="str">
            <v/>
          </cell>
          <cell r="M191" t="str">
            <v/>
          </cell>
          <cell r="O191" t="str">
            <v/>
          </cell>
          <cell r="R191" t="str">
            <v/>
          </cell>
        </row>
        <row r="192">
          <cell r="K192" t="str">
            <v/>
          </cell>
          <cell r="L192" t="str">
            <v/>
          </cell>
          <cell r="M192" t="str">
            <v/>
          </cell>
          <cell r="O192" t="str">
            <v/>
          </cell>
          <cell r="R192" t="str">
            <v/>
          </cell>
        </row>
        <row r="193">
          <cell r="K193" t="str">
            <v/>
          </cell>
          <cell r="L193" t="str">
            <v/>
          </cell>
          <cell r="M193" t="str">
            <v/>
          </cell>
          <cell r="O193" t="str">
            <v/>
          </cell>
          <cell r="R193" t="str">
            <v/>
          </cell>
        </row>
        <row r="194">
          <cell r="K194" t="str">
            <v/>
          </cell>
          <cell r="L194" t="str">
            <v/>
          </cell>
          <cell r="M194" t="str">
            <v/>
          </cell>
          <cell r="O194" t="str">
            <v/>
          </cell>
          <cell r="R194" t="str">
            <v/>
          </cell>
        </row>
        <row r="195">
          <cell r="K195" t="str">
            <v/>
          </cell>
          <cell r="L195" t="str">
            <v/>
          </cell>
          <cell r="M195" t="str">
            <v/>
          </cell>
          <cell r="O195" t="str">
            <v/>
          </cell>
          <cell r="R195" t="str">
            <v/>
          </cell>
        </row>
        <row r="196">
          <cell r="K196" t="str">
            <v/>
          </cell>
          <cell r="L196" t="str">
            <v/>
          </cell>
          <cell r="M196" t="str">
            <v/>
          </cell>
          <cell r="O196" t="str">
            <v/>
          </cell>
          <cell r="R196" t="str">
            <v/>
          </cell>
        </row>
        <row r="197">
          <cell r="K197" t="str">
            <v/>
          </cell>
          <cell r="L197" t="str">
            <v/>
          </cell>
          <cell r="M197" t="str">
            <v/>
          </cell>
          <cell r="O197" t="str">
            <v/>
          </cell>
          <cell r="R197" t="str">
            <v/>
          </cell>
        </row>
        <row r="198">
          <cell r="K198" t="str">
            <v/>
          </cell>
          <cell r="L198" t="str">
            <v/>
          </cell>
          <cell r="M198" t="str">
            <v/>
          </cell>
          <cell r="O198" t="str">
            <v/>
          </cell>
          <cell r="R198" t="str">
            <v/>
          </cell>
        </row>
        <row r="199">
          <cell r="K199" t="str">
            <v/>
          </cell>
          <cell r="L199" t="str">
            <v/>
          </cell>
          <cell r="M199" t="str">
            <v/>
          </cell>
          <cell r="O199" t="str">
            <v/>
          </cell>
          <cell r="R199" t="str">
            <v/>
          </cell>
        </row>
        <row r="200">
          <cell r="K200" t="str">
            <v/>
          </cell>
          <cell r="L200" t="str">
            <v/>
          </cell>
          <cell r="M200" t="str">
            <v/>
          </cell>
          <cell r="O200" t="str">
            <v/>
          </cell>
          <cell r="R200" t="str">
            <v/>
          </cell>
        </row>
        <row r="201">
          <cell r="K201" t="str">
            <v/>
          </cell>
          <cell r="L201" t="str">
            <v/>
          </cell>
          <cell r="M201" t="str">
            <v/>
          </cell>
          <cell r="O201" t="str">
            <v/>
          </cell>
          <cell r="R201" t="str">
            <v/>
          </cell>
        </row>
        <row r="202">
          <cell r="K202" t="str">
            <v/>
          </cell>
          <cell r="L202" t="str">
            <v/>
          </cell>
          <cell r="M202" t="str">
            <v/>
          </cell>
          <cell r="O202" t="str">
            <v/>
          </cell>
          <cell r="R202" t="str">
            <v/>
          </cell>
        </row>
        <row r="203">
          <cell r="K203" t="str">
            <v/>
          </cell>
          <cell r="L203" t="str">
            <v/>
          </cell>
          <cell r="M203" t="str">
            <v/>
          </cell>
          <cell r="O203" t="str">
            <v/>
          </cell>
          <cell r="R203" t="str">
            <v/>
          </cell>
        </row>
        <row r="204">
          <cell r="K204" t="str">
            <v/>
          </cell>
          <cell r="L204" t="str">
            <v/>
          </cell>
          <cell r="M204" t="str">
            <v/>
          </cell>
          <cell r="O204" t="str">
            <v/>
          </cell>
          <cell r="R204" t="str">
            <v/>
          </cell>
        </row>
        <row r="205">
          <cell r="K205" t="str">
            <v/>
          </cell>
          <cell r="L205" t="str">
            <v/>
          </cell>
          <cell r="M205" t="str">
            <v/>
          </cell>
          <cell r="O205" t="str">
            <v/>
          </cell>
          <cell r="R205" t="str">
            <v/>
          </cell>
        </row>
        <row r="206">
          <cell r="K206" t="str">
            <v/>
          </cell>
          <cell r="L206" t="str">
            <v/>
          </cell>
          <cell r="M206" t="str">
            <v/>
          </cell>
          <cell r="O206" t="str">
            <v/>
          </cell>
          <cell r="R206" t="str">
            <v/>
          </cell>
        </row>
        <row r="207">
          <cell r="K207" t="str">
            <v/>
          </cell>
          <cell r="L207" t="str">
            <v/>
          </cell>
          <cell r="M207" t="str">
            <v/>
          </cell>
          <cell r="O207" t="str">
            <v/>
          </cell>
          <cell r="R207" t="str">
            <v/>
          </cell>
        </row>
        <row r="208">
          <cell r="K208" t="str">
            <v/>
          </cell>
          <cell r="L208" t="str">
            <v/>
          </cell>
          <cell r="M208" t="str">
            <v/>
          </cell>
          <cell r="O208" t="str">
            <v/>
          </cell>
          <cell r="R208" t="str">
            <v/>
          </cell>
        </row>
        <row r="209">
          <cell r="K209" t="str">
            <v/>
          </cell>
          <cell r="L209" t="str">
            <v/>
          </cell>
          <cell r="M209" t="str">
            <v/>
          </cell>
          <cell r="O209" t="str">
            <v/>
          </cell>
          <cell r="R209" t="str">
            <v/>
          </cell>
        </row>
        <row r="210">
          <cell r="K210" t="str">
            <v/>
          </cell>
          <cell r="L210" t="str">
            <v/>
          </cell>
          <cell r="M210" t="str">
            <v/>
          </cell>
          <cell r="O210" t="str">
            <v/>
          </cell>
          <cell r="R210" t="str">
            <v/>
          </cell>
        </row>
        <row r="211">
          <cell r="K211" t="str">
            <v/>
          </cell>
          <cell r="L211" t="str">
            <v/>
          </cell>
          <cell r="M211" t="str">
            <v/>
          </cell>
          <cell r="O211" t="str">
            <v/>
          </cell>
          <cell r="R211" t="str">
            <v/>
          </cell>
        </row>
        <row r="212">
          <cell r="K212" t="str">
            <v/>
          </cell>
          <cell r="L212" t="str">
            <v/>
          </cell>
          <cell r="M212" t="str">
            <v/>
          </cell>
          <cell r="O212" t="str">
            <v/>
          </cell>
          <cell r="R212" t="str">
            <v/>
          </cell>
        </row>
        <row r="213">
          <cell r="K213" t="str">
            <v/>
          </cell>
          <cell r="L213" t="str">
            <v/>
          </cell>
          <cell r="M213" t="str">
            <v/>
          </cell>
          <cell r="O213" t="str">
            <v/>
          </cell>
          <cell r="R213" t="str">
            <v/>
          </cell>
        </row>
        <row r="214">
          <cell r="K214" t="str">
            <v/>
          </cell>
          <cell r="L214" t="str">
            <v/>
          </cell>
          <cell r="M214" t="str">
            <v/>
          </cell>
          <cell r="O214" t="str">
            <v/>
          </cell>
          <cell r="R214" t="str">
            <v/>
          </cell>
        </row>
        <row r="215">
          <cell r="K215" t="str">
            <v/>
          </cell>
          <cell r="L215" t="str">
            <v/>
          </cell>
          <cell r="M215" t="str">
            <v/>
          </cell>
          <cell r="O215" t="str">
            <v/>
          </cell>
          <cell r="R215" t="str">
            <v/>
          </cell>
        </row>
        <row r="216">
          <cell r="K216" t="str">
            <v/>
          </cell>
          <cell r="L216" t="str">
            <v/>
          </cell>
          <cell r="M216" t="str">
            <v/>
          </cell>
          <cell r="O216" t="str">
            <v/>
          </cell>
          <cell r="R216" t="str">
            <v/>
          </cell>
        </row>
        <row r="217">
          <cell r="K217" t="str">
            <v/>
          </cell>
          <cell r="L217" t="str">
            <v/>
          </cell>
          <cell r="M217" t="str">
            <v/>
          </cell>
          <cell r="O217" t="str">
            <v/>
          </cell>
          <cell r="R217" t="str">
            <v/>
          </cell>
        </row>
        <row r="218">
          <cell r="K218" t="str">
            <v/>
          </cell>
          <cell r="L218" t="str">
            <v/>
          </cell>
          <cell r="M218" t="str">
            <v/>
          </cell>
          <cell r="O218" t="str">
            <v/>
          </cell>
          <cell r="R218" t="str">
            <v/>
          </cell>
        </row>
        <row r="219">
          <cell r="K219" t="str">
            <v/>
          </cell>
          <cell r="L219" t="str">
            <v/>
          </cell>
          <cell r="M219" t="str">
            <v/>
          </cell>
          <cell r="O219" t="str">
            <v/>
          </cell>
          <cell r="R219" t="str">
            <v/>
          </cell>
        </row>
        <row r="220">
          <cell r="K220" t="str">
            <v/>
          </cell>
          <cell r="L220" t="str">
            <v/>
          </cell>
          <cell r="M220" t="str">
            <v/>
          </cell>
          <cell r="O220" t="str">
            <v/>
          </cell>
          <cell r="R220" t="str">
            <v/>
          </cell>
        </row>
        <row r="221">
          <cell r="K221" t="str">
            <v/>
          </cell>
          <cell r="L221" t="str">
            <v/>
          </cell>
          <cell r="M221" t="str">
            <v/>
          </cell>
          <cell r="O221" t="str">
            <v/>
          </cell>
          <cell r="R221" t="str">
            <v/>
          </cell>
        </row>
        <row r="222">
          <cell r="K222" t="str">
            <v/>
          </cell>
          <cell r="L222" t="str">
            <v/>
          </cell>
          <cell r="M222" t="str">
            <v/>
          </cell>
          <cell r="O222" t="str">
            <v/>
          </cell>
          <cell r="R222" t="str">
            <v/>
          </cell>
        </row>
        <row r="223">
          <cell r="K223" t="str">
            <v/>
          </cell>
          <cell r="L223" t="str">
            <v/>
          </cell>
          <cell r="M223" t="str">
            <v/>
          </cell>
          <cell r="O223" t="str">
            <v/>
          </cell>
          <cell r="R223" t="str">
            <v/>
          </cell>
        </row>
        <row r="224">
          <cell r="K224" t="str">
            <v/>
          </cell>
          <cell r="L224" t="str">
            <v/>
          </cell>
          <cell r="M224" t="str">
            <v/>
          </cell>
          <cell r="O224" t="str">
            <v/>
          </cell>
          <cell r="R224" t="str">
            <v/>
          </cell>
        </row>
        <row r="225">
          <cell r="K225" t="str">
            <v/>
          </cell>
          <cell r="L225" t="str">
            <v/>
          </cell>
          <cell r="M225" t="str">
            <v/>
          </cell>
          <cell r="O225" t="str">
            <v/>
          </cell>
          <cell r="R225" t="str">
            <v/>
          </cell>
        </row>
        <row r="226">
          <cell r="K226" t="str">
            <v/>
          </cell>
          <cell r="L226" t="str">
            <v/>
          </cell>
          <cell r="M226" t="str">
            <v/>
          </cell>
          <cell r="O226" t="str">
            <v/>
          </cell>
          <cell r="R226" t="str">
            <v/>
          </cell>
        </row>
        <row r="227">
          <cell r="K227" t="str">
            <v/>
          </cell>
          <cell r="L227" t="str">
            <v/>
          </cell>
          <cell r="M227" t="str">
            <v/>
          </cell>
          <cell r="O227" t="str">
            <v/>
          </cell>
          <cell r="R227" t="str">
            <v/>
          </cell>
        </row>
        <row r="228">
          <cell r="K228" t="str">
            <v/>
          </cell>
          <cell r="L228" t="str">
            <v/>
          </cell>
          <cell r="M228" t="str">
            <v/>
          </cell>
          <cell r="O228" t="str">
            <v/>
          </cell>
          <cell r="R228" t="str">
            <v/>
          </cell>
        </row>
        <row r="229">
          <cell r="K229" t="str">
            <v/>
          </cell>
          <cell r="L229" t="str">
            <v/>
          </cell>
          <cell r="M229" t="str">
            <v/>
          </cell>
          <cell r="O229" t="str">
            <v/>
          </cell>
          <cell r="R229" t="str">
            <v/>
          </cell>
        </row>
        <row r="230">
          <cell r="K230" t="str">
            <v/>
          </cell>
          <cell r="L230" t="str">
            <v/>
          </cell>
          <cell r="M230" t="str">
            <v/>
          </cell>
          <cell r="O230" t="str">
            <v/>
          </cell>
          <cell r="R230" t="str">
            <v/>
          </cell>
        </row>
        <row r="231">
          <cell r="K231" t="str">
            <v/>
          </cell>
          <cell r="L231" t="str">
            <v/>
          </cell>
          <cell r="M231" t="str">
            <v/>
          </cell>
          <cell r="O231" t="str">
            <v/>
          </cell>
          <cell r="R231" t="str">
            <v/>
          </cell>
        </row>
        <row r="232">
          <cell r="K232" t="str">
            <v/>
          </cell>
          <cell r="L232" t="str">
            <v/>
          </cell>
          <cell r="M232" t="str">
            <v/>
          </cell>
          <cell r="O232" t="str">
            <v/>
          </cell>
          <cell r="R232" t="str">
            <v/>
          </cell>
        </row>
        <row r="233">
          <cell r="K233" t="str">
            <v/>
          </cell>
          <cell r="L233" t="str">
            <v/>
          </cell>
          <cell r="M233" t="str">
            <v/>
          </cell>
          <cell r="O233" t="str">
            <v/>
          </cell>
          <cell r="R233" t="str">
            <v/>
          </cell>
        </row>
        <row r="234">
          <cell r="K234" t="str">
            <v/>
          </cell>
          <cell r="L234" t="str">
            <v/>
          </cell>
          <cell r="M234" t="str">
            <v/>
          </cell>
          <cell r="O234" t="str">
            <v/>
          </cell>
          <cell r="R234" t="str">
            <v/>
          </cell>
        </row>
        <row r="235">
          <cell r="K235" t="str">
            <v/>
          </cell>
          <cell r="L235" t="str">
            <v/>
          </cell>
          <cell r="M235" t="str">
            <v/>
          </cell>
          <cell r="O235" t="str">
            <v/>
          </cell>
          <cell r="R235" t="str">
            <v/>
          </cell>
        </row>
        <row r="236">
          <cell r="K236" t="str">
            <v/>
          </cell>
          <cell r="L236" t="str">
            <v/>
          </cell>
          <cell r="M236" t="str">
            <v/>
          </cell>
          <cell r="O236" t="str">
            <v/>
          </cell>
          <cell r="R236" t="str">
            <v/>
          </cell>
        </row>
        <row r="237">
          <cell r="K237" t="str">
            <v/>
          </cell>
          <cell r="L237" t="str">
            <v/>
          </cell>
          <cell r="M237" t="str">
            <v/>
          </cell>
          <cell r="O237" t="str">
            <v/>
          </cell>
          <cell r="R237" t="str">
            <v/>
          </cell>
        </row>
        <row r="238">
          <cell r="K238" t="str">
            <v/>
          </cell>
          <cell r="L238" t="str">
            <v/>
          </cell>
          <cell r="M238" t="str">
            <v/>
          </cell>
          <cell r="O238" t="str">
            <v/>
          </cell>
          <cell r="R238" t="str">
            <v/>
          </cell>
        </row>
        <row r="239">
          <cell r="K239" t="str">
            <v/>
          </cell>
          <cell r="L239" t="str">
            <v/>
          </cell>
          <cell r="M239" t="str">
            <v/>
          </cell>
          <cell r="O239" t="str">
            <v/>
          </cell>
          <cell r="R239" t="str">
            <v/>
          </cell>
        </row>
        <row r="240">
          <cell r="K240" t="str">
            <v/>
          </cell>
          <cell r="L240" t="str">
            <v/>
          </cell>
          <cell r="M240" t="str">
            <v/>
          </cell>
          <cell r="O240" t="str">
            <v/>
          </cell>
          <cell r="R240" t="str">
            <v/>
          </cell>
        </row>
        <row r="241">
          <cell r="K241" t="str">
            <v/>
          </cell>
          <cell r="L241" t="str">
            <v/>
          </cell>
          <cell r="M241" t="str">
            <v/>
          </cell>
          <cell r="O241" t="str">
            <v/>
          </cell>
          <cell r="R241" t="str">
            <v/>
          </cell>
        </row>
        <row r="242">
          <cell r="K242" t="str">
            <v/>
          </cell>
          <cell r="L242" t="str">
            <v/>
          </cell>
          <cell r="M242" t="str">
            <v/>
          </cell>
          <cell r="O242" t="str">
            <v/>
          </cell>
          <cell r="R242" t="str">
            <v/>
          </cell>
        </row>
        <row r="243">
          <cell r="K243" t="str">
            <v/>
          </cell>
          <cell r="L243" t="str">
            <v/>
          </cell>
          <cell r="M243" t="str">
            <v/>
          </cell>
          <cell r="O243" t="str">
            <v/>
          </cell>
          <cell r="R243" t="str">
            <v/>
          </cell>
        </row>
        <row r="244">
          <cell r="K244" t="str">
            <v/>
          </cell>
          <cell r="L244" t="str">
            <v/>
          </cell>
          <cell r="M244" t="str">
            <v/>
          </cell>
          <cell r="O244" t="str">
            <v/>
          </cell>
          <cell r="R244" t="str">
            <v/>
          </cell>
        </row>
        <row r="245">
          <cell r="K245" t="str">
            <v/>
          </cell>
          <cell r="L245" t="str">
            <v/>
          </cell>
          <cell r="M245" t="str">
            <v/>
          </cell>
          <cell r="O245" t="str">
            <v/>
          </cell>
          <cell r="R245" t="str">
            <v/>
          </cell>
        </row>
        <row r="246">
          <cell r="K246" t="str">
            <v/>
          </cell>
          <cell r="L246" t="str">
            <v/>
          </cell>
          <cell r="M246" t="str">
            <v/>
          </cell>
          <cell r="O246" t="str">
            <v/>
          </cell>
          <cell r="R246" t="str">
            <v/>
          </cell>
        </row>
        <row r="247">
          <cell r="K247" t="str">
            <v/>
          </cell>
          <cell r="L247" t="str">
            <v/>
          </cell>
          <cell r="M247" t="str">
            <v/>
          </cell>
          <cell r="O247" t="str">
            <v/>
          </cell>
          <cell r="R247" t="str">
            <v/>
          </cell>
        </row>
        <row r="248">
          <cell r="K248" t="str">
            <v/>
          </cell>
          <cell r="L248" t="str">
            <v/>
          </cell>
          <cell r="M248" t="str">
            <v/>
          </cell>
          <cell r="O248" t="str">
            <v/>
          </cell>
          <cell r="R248" t="str">
            <v/>
          </cell>
        </row>
        <row r="249">
          <cell r="K249" t="str">
            <v/>
          </cell>
          <cell r="L249" t="str">
            <v/>
          </cell>
          <cell r="M249" t="str">
            <v/>
          </cell>
          <cell r="O249" t="str">
            <v/>
          </cell>
          <cell r="R249" t="str">
            <v/>
          </cell>
        </row>
        <row r="250">
          <cell r="K250" t="str">
            <v/>
          </cell>
          <cell r="L250" t="str">
            <v/>
          </cell>
          <cell r="M250" t="str">
            <v/>
          </cell>
          <cell r="O250" t="str">
            <v/>
          </cell>
          <cell r="R250" t="str">
            <v/>
          </cell>
        </row>
        <row r="251">
          <cell r="K251" t="str">
            <v/>
          </cell>
          <cell r="L251" t="str">
            <v/>
          </cell>
          <cell r="M251" t="str">
            <v/>
          </cell>
          <cell r="O251" t="str">
            <v/>
          </cell>
          <cell r="R251" t="str">
            <v/>
          </cell>
        </row>
        <row r="252">
          <cell r="K252" t="str">
            <v/>
          </cell>
          <cell r="L252" t="str">
            <v/>
          </cell>
          <cell r="M252" t="str">
            <v/>
          </cell>
          <cell r="O252" t="str">
            <v/>
          </cell>
          <cell r="R252" t="str">
            <v/>
          </cell>
        </row>
        <row r="253">
          <cell r="K253" t="str">
            <v/>
          </cell>
          <cell r="L253" t="str">
            <v/>
          </cell>
          <cell r="M253" t="str">
            <v/>
          </cell>
          <cell r="O253" t="str">
            <v/>
          </cell>
          <cell r="R253" t="str">
            <v/>
          </cell>
        </row>
        <row r="254">
          <cell r="K254" t="str">
            <v/>
          </cell>
          <cell r="L254" t="str">
            <v/>
          </cell>
          <cell r="M254" t="str">
            <v/>
          </cell>
          <cell r="O254" t="str">
            <v/>
          </cell>
          <cell r="R254" t="str">
            <v/>
          </cell>
        </row>
        <row r="255">
          <cell r="K255" t="str">
            <v/>
          </cell>
          <cell r="L255" t="str">
            <v/>
          </cell>
          <cell r="M255" t="str">
            <v/>
          </cell>
          <cell r="O255" t="str">
            <v/>
          </cell>
          <cell r="R255" t="str">
            <v/>
          </cell>
        </row>
        <row r="256">
          <cell r="K256" t="str">
            <v/>
          </cell>
          <cell r="L256" t="str">
            <v/>
          </cell>
          <cell r="M256" t="str">
            <v/>
          </cell>
          <cell r="O256" t="str">
            <v/>
          </cell>
          <cell r="R256" t="str">
            <v/>
          </cell>
        </row>
        <row r="257">
          <cell r="K257" t="str">
            <v/>
          </cell>
          <cell r="L257" t="str">
            <v/>
          </cell>
          <cell r="M257" t="str">
            <v/>
          </cell>
          <cell r="O257" t="str">
            <v/>
          </cell>
          <cell r="R257" t="str">
            <v/>
          </cell>
        </row>
        <row r="258">
          <cell r="K258" t="str">
            <v/>
          </cell>
          <cell r="L258" t="str">
            <v/>
          </cell>
          <cell r="M258" t="str">
            <v/>
          </cell>
          <cell r="O258" t="str">
            <v/>
          </cell>
          <cell r="R258" t="str">
            <v/>
          </cell>
        </row>
        <row r="259">
          <cell r="K259" t="str">
            <v/>
          </cell>
          <cell r="L259" t="str">
            <v/>
          </cell>
          <cell r="M259" t="str">
            <v/>
          </cell>
          <cell r="O259" t="str">
            <v/>
          </cell>
          <cell r="R259" t="str">
            <v/>
          </cell>
        </row>
        <row r="260">
          <cell r="K260" t="str">
            <v/>
          </cell>
          <cell r="L260" t="str">
            <v/>
          </cell>
          <cell r="M260" t="str">
            <v/>
          </cell>
          <cell r="O260" t="str">
            <v/>
          </cell>
          <cell r="R260" t="str">
            <v/>
          </cell>
        </row>
        <row r="261">
          <cell r="K261" t="str">
            <v/>
          </cell>
          <cell r="L261" t="str">
            <v/>
          </cell>
          <cell r="M261" t="str">
            <v/>
          </cell>
          <cell r="O261" t="str">
            <v/>
          </cell>
          <cell r="R261" t="str">
            <v/>
          </cell>
        </row>
        <row r="262">
          <cell r="K262" t="str">
            <v/>
          </cell>
          <cell r="L262" t="str">
            <v/>
          </cell>
          <cell r="M262" t="str">
            <v/>
          </cell>
          <cell r="O262" t="str">
            <v/>
          </cell>
          <cell r="R262" t="str">
            <v/>
          </cell>
        </row>
        <row r="263">
          <cell r="K263" t="str">
            <v/>
          </cell>
          <cell r="L263" t="str">
            <v/>
          </cell>
          <cell r="M263" t="str">
            <v/>
          </cell>
          <cell r="O263" t="str">
            <v/>
          </cell>
          <cell r="R263" t="str">
            <v/>
          </cell>
        </row>
        <row r="264">
          <cell r="K264" t="str">
            <v/>
          </cell>
          <cell r="L264" t="str">
            <v/>
          </cell>
          <cell r="M264" t="str">
            <v/>
          </cell>
          <cell r="O264" t="str">
            <v/>
          </cell>
          <cell r="R264" t="str">
            <v/>
          </cell>
        </row>
        <row r="265">
          <cell r="K265" t="str">
            <v/>
          </cell>
          <cell r="L265" t="str">
            <v/>
          </cell>
          <cell r="M265" t="str">
            <v/>
          </cell>
          <cell r="O265" t="str">
            <v/>
          </cell>
          <cell r="R265" t="str">
            <v/>
          </cell>
        </row>
        <row r="266">
          <cell r="K266" t="str">
            <v/>
          </cell>
          <cell r="L266" t="str">
            <v/>
          </cell>
          <cell r="M266" t="str">
            <v/>
          </cell>
          <cell r="O266" t="str">
            <v/>
          </cell>
          <cell r="R266" t="str">
            <v/>
          </cell>
        </row>
        <row r="267">
          <cell r="K267" t="str">
            <v/>
          </cell>
          <cell r="L267" t="str">
            <v/>
          </cell>
          <cell r="M267" t="str">
            <v/>
          </cell>
          <cell r="O267" t="str">
            <v/>
          </cell>
          <cell r="R267" t="str">
            <v/>
          </cell>
        </row>
        <row r="268">
          <cell r="K268" t="str">
            <v/>
          </cell>
          <cell r="L268" t="str">
            <v/>
          </cell>
          <cell r="M268" t="str">
            <v/>
          </cell>
          <cell r="O268" t="str">
            <v/>
          </cell>
          <cell r="R268" t="str">
            <v/>
          </cell>
        </row>
        <row r="269">
          <cell r="K269" t="str">
            <v/>
          </cell>
          <cell r="L269" t="str">
            <v/>
          </cell>
          <cell r="M269" t="str">
            <v/>
          </cell>
          <cell r="O269" t="str">
            <v/>
          </cell>
          <cell r="R269" t="str">
            <v/>
          </cell>
        </row>
        <row r="270">
          <cell r="K270" t="str">
            <v/>
          </cell>
          <cell r="L270" t="str">
            <v/>
          </cell>
          <cell r="M270" t="str">
            <v/>
          </cell>
          <cell r="O270" t="str">
            <v/>
          </cell>
          <cell r="R270" t="str">
            <v/>
          </cell>
        </row>
        <row r="271">
          <cell r="K271" t="str">
            <v/>
          </cell>
          <cell r="L271" t="str">
            <v/>
          </cell>
          <cell r="M271" t="str">
            <v/>
          </cell>
          <cell r="O271" t="str">
            <v/>
          </cell>
          <cell r="R271" t="str">
            <v/>
          </cell>
        </row>
        <row r="272">
          <cell r="K272" t="str">
            <v/>
          </cell>
          <cell r="L272" t="str">
            <v/>
          </cell>
          <cell r="M272" t="str">
            <v/>
          </cell>
          <cell r="O272" t="str">
            <v/>
          </cell>
          <cell r="R272" t="str">
            <v/>
          </cell>
        </row>
        <row r="273">
          <cell r="K273" t="str">
            <v/>
          </cell>
          <cell r="L273" t="str">
            <v/>
          </cell>
          <cell r="M273" t="str">
            <v/>
          </cell>
          <cell r="O273" t="str">
            <v/>
          </cell>
          <cell r="R273" t="str">
            <v/>
          </cell>
        </row>
        <row r="274">
          <cell r="K274" t="str">
            <v/>
          </cell>
          <cell r="L274" t="str">
            <v/>
          </cell>
          <cell r="M274" t="str">
            <v/>
          </cell>
          <cell r="O274" t="str">
            <v/>
          </cell>
          <cell r="R274" t="str">
            <v/>
          </cell>
        </row>
        <row r="275">
          <cell r="K275" t="str">
            <v/>
          </cell>
          <cell r="L275" t="str">
            <v/>
          </cell>
          <cell r="M275" t="str">
            <v/>
          </cell>
          <cell r="O275" t="str">
            <v/>
          </cell>
          <cell r="R275" t="str">
            <v/>
          </cell>
        </row>
        <row r="276">
          <cell r="K276" t="str">
            <v/>
          </cell>
          <cell r="L276" t="str">
            <v/>
          </cell>
          <cell r="M276" t="str">
            <v/>
          </cell>
          <cell r="O276" t="str">
            <v/>
          </cell>
          <cell r="R276" t="str">
            <v/>
          </cell>
        </row>
        <row r="277">
          <cell r="K277" t="str">
            <v/>
          </cell>
          <cell r="L277" t="str">
            <v/>
          </cell>
          <cell r="M277" t="str">
            <v/>
          </cell>
          <cell r="O277" t="str">
            <v/>
          </cell>
          <cell r="R277" t="str">
            <v/>
          </cell>
        </row>
        <row r="278">
          <cell r="K278" t="str">
            <v/>
          </cell>
          <cell r="L278" t="str">
            <v/>
          </cell>
          <cell r="M278" t="str">
            <v/>
          </cell>
          <cell r="O278" t="str">
            <v/>
          </cell>
          <cell r="R278" t="str">
            <v/>
          </cell>
        </row>
        <row r="279">
          <cell r="K279" t="str">
            <v/>
          </cell>
          <cell r="L279" t="str">
            <v/>
          </cell>
          <cell r="M279" t="str">
            <v/>
          </cell>
          <cell r="O279" t="str">
            <v/>
          </cell>
          <cell r="R279" t="str">
            <v/>
          </cell>
        </row>
        <row r="280">
          <cell r="K280" t="str">
            <v/>
          </cell>
          <cell r="L280" t="str">
            <v/>
          </cell>
          <cell r="M280" t="str">
            <v/>
          </cell>
          <cell r="O280" t="str">
            <v/>
          </cell>
          <cell r="R280" t="str">
            <v/>
          </cell>
        </row>
        <row r="281">
          <cell r="K281" t="str">
            <v/>
          </cell>
          <cell r="L281" t="str">
            <v/>
          </cell>
          <cell r="M281" t="str">
            <v/>
          </cell>
          <cell r="O281" t="str">
            <v/>
          </cell>
          <cell r="R281" t="str">
            <v/>
          </cell>
        </row>
        <row r="282">
          <cell r="K282" t="str">
            <v/>
          </cell>
          <cell r="L282" t="str">
            <v/>
          </cell>
          <cell r="M282" t="str">
            <v/>
          </cell>
          <cell r="O282" t="str">
            <v/>
          </cell>
          <cell r="R282" t="str">
            <v/>
          </cell>
        </row>
        <row r="283">
          <cell r="K283" t="str">
            <v/>
          </cell>
          <cell r="L283" t="str">
            <v/>
          </cell>
          <cell r="M283" t="str">
            <v/>
          </cell>
          <cell r="O283" t="str">
            <v/>
          </cell>
          <cell r="R283" t="str">
            <v/>
          </cell>
        </row>
        <row r="284">
          <cell r="K284" t="str">
            <v/>
          </cell>
          <cell r="L284" t="str">
            <v/>
          </cell>
          <cell r="M284" t="str">
            <v/>
          </cell>
          <cell r="O284" t="str">
            <v/>
          </cell>
          <cell r="R284" t="str">
            <v/>
          </cell>
        </row>
        <row r="285">
          <cell r="K285" t="str">
            <v/>
          </cell>
          <cell r="L285" t="str">
            <v/>
          </cell>
          <cell r="M285" t="str">
            <v/>
          </cell>
          <cell r="O285" t="str">
            <v/>
          </cell>
          <cell r="R285" t="str">
            <v/>
          </cell>
        </row>
        <row r="286">
          <cell r="K286" t="str">
            <v/>
          </cell>
          <cell r="L286" t="str">
            <v/>
          </cell>
          <cell r="M286" t="str">
            <v/>
          </cell>
          <cell r="O286" t="str">
            <v/>
          </cell>
          <cell r="R286" t="str">
            <v/>
          </cell>
        </row>
        <row r="287">
          <cell r="K287" t="str">
            <v/>
          </cell>
          <cell r="L287" t="str">
            <v/>
          </cell>
          <cell r="M287" t="str">
            <v/>
          </cell>
          <cell r="O287" t="str">
            <v/>
          </cell>
          <cell r="R287" t="str">
            <v/>
          </cell>
        </row>
        <row r="288">
          <cell r="K288" t="str">
            <v/>
          </cell>
          <cell r="L288" t="str">
            <v/>
          </cell>
          <cell r="M288" t="str">
            <v/>
          </cell>
          <cell r="O288" t="str">
            <v/>
          </cell>
          <cell r="R288" t="str">
            <v/>
          </cell>
        </row>
        <row r="289">
          <cell r="K289" t="str">
            <v/>
          </cell>
          <cell r="L289" t="str">
            <v/>
          </cell>
          <cell r="M289" t="str">
            <v/>
          </cell>
          <cell r="O289" t="str">
            <v/>
          </cell>
          <cell r="R289" t="str">
            <v/>
          </cell>
        </row>
        <row r="290">
          <cell r="K290" t="str">
            <v/>
          </cell>
          <cell r="L290" t="str">
            <v/>
          </cell>
          <cell r="M290" t="str">
            <v/>
          </cell>
          <cell r="O290" t="str">
            <v/>
          </cell>
          <cell r="R290" t="str">
            <v/>
          </cell>
        </row>
        <row r="291">
          <cell r="K291" t="str">
            <v/>
          </cell>
          <cell r="L291" t="str">
            <v/>
          </cell>
          <cell r="M291" t="str">
            <v/>
          </cell>
          <cell r="O291" t="str">
            <v/>
          </cell>
          <cell r="R291" t="str">
            <v/>
          </cell>
        </row>
        <row r="292">
          <cell r="K292" t="str">
            <v/>
          </cell>
          <cell r="L292" t="str">
            <v/>
          </cell>
          <cell r="M292" t="str">
            <v/>
          </cell>
          <cell r="O292" t="str">
            <v/>
          </cell>
          <cell r="R292" t="str">
            <v/>
          </cell>
        </row>
        <row r="293">
          <cell r="K293" t="str">
            <v/>
          </cell>
          <cell r="L293" t="str">
            <v/>
          </cell>
          <cell r="M293" t="str">
            <v/>
          </cell>
          <cell r="O293" t="str">
            <v/>
          </cell>
          <cell r="R293" t="str">
            <v/>
          </cell>
        </row>
        <row r="294">
          <cell r="K294" t="str">
            <v/>
          </cell>
          <cell r="L294" t="str">
            <v/>
          </cell>
          <cell r="M294" t="str">
            <v/>
          </cell>
          <cell r="O294" t="str">
            <v/>
          </cell>
          <cell r="R294" t="str">
            <v/>
          </cell>
        </row>
        <row r="295">
          <cell r="K295" t="str">
            <v/>
          </cell>
          <cell r="L295" t="str">
            <v/>
          </cell>
          <cell r="M295" t="str">
            <v/>
          </cell>
          <cell r="O295" t="str">
            <v/>
          </cell>
          <cell r="R295" t="str">
            <v/>
          </cell>
        </row>
        <row r="296">
          <cell r="K296" t="str">
            <v/>
          </cell>
          <cell r="L296" t="str">
            <v/>
          </cell>
          <cell r="M296" t="str">
            <v/>
          </cell>
          <cell r="O296" t="str">
            <v/>
          </cell>
          <cell r="R296" t="str">
            <v/>
          </cell>
        </row>
        <row r="297">
          <cell r="K297" t="str">
            <v/>
          </cell>
          <cell r="L297" t="str">
            <v/>
          </cell>
          <cell r="M297" t="str">
            <v/>
          </cell>
          <cell r="O297" t="str">
            <v/>
          </cell>
          <cell r="R297" t="str">
            <v/>
          </cell>
        </row>
        <row r="298">
          <cell r="K298" t="str">
            <v/>
          </cell>
          <cell r="L298" t="str">
            <v/>
          </cell>
          <cell r="M298" t="str">
            <v/>
          </cell>
          <cell r="O298" t="str">
            <v/>
          </cell>
          <cell r="R298" t="str">
            <v/>
          </cell>
        </row>
        <row r="299">
          <cell r="K299" t="str">
            <v/>
          </cell>
          <cell r="L299" t="str">
            <v/>
          </cell>
          <cell r="M299" t="str">
            <v/>
          </cell>
          <cell r="O299" t="str">
            <v/>
          </cell>
          <cell r="R299" t="str">
            <v/>
          </cell>
        </row>
        <row r="300">
          <cell r="K300" t="str">
            <v/>
          </cell>
          <cell r="L300" t="str">
            <v/>
          </cell>
          <cell r="M300" t="str">
            <v/>
          </cell>
          <cell r="O300" t="str">
            <v/>
          </cell>
          <cell r="R300" t="str">
            <v/>
          </cell>
        </row>
        <row r="301">
          <cell r="K301" t="str">
            <v/>
          </cell>
          <cell r="L301" t="str">
            <v/>
          </cell>
          <cell r="M301" t="str">
            <v/>
          </cell>
          <cell r="O301" t="str">
            <v/>
          </cell>
          <cell r="R301" t="str">
            <v/>
          </cell>
        </row>
        <row r="302">
          <cell r="K302" t="str">
            <v/>
          </cell>
          <cell r="L302" t="str">
            <v/>
          </cell>
          <cell r="M302" t="str">
            <v/>
          </cell>
          <cell r="O302" t="str">
            <v/>
          </cell>
          <cell r="R302" t="str">
            <v/>
          </cell>
        </row>
        <row r="303">
          <cell r="K303" t="str">
            <v/>
          </cell>
          <cell r="L303" t="str">
            <v/>
          </cell>
          <cell r="M303" t="str">
            <v/>
          </cell>
          <cell r="O303" t="str">
            <v/>
          </cell>
          <cell r="R303" t="str">
            <v/>
          </cell>
        </row>
      </sheetData>
      <sheetData sheetId="8">
        <row r="4">
          <cell r="G4" t="str">
            <v>Shop</v>
          </cell>
        </row>
        <row r="5">
          <cell r="G5" t="str">
            <v>VNV29</v>
          </cell>
        </row>
        <row r="6">
          <cell r="G6" t="str">
            <v>Bitexco</v>
          </cell>
        </row>
        <row r="7">
          <cell r="G7" t="str">
            <v>2 Hai Trieu St., Dist. 1, HCMC</v>
          </cell>
        </row>
        <row r="8">
          <cell r="G8">
            <v>158.01</v>
          </cell>
          <cell r="H8" t="str">
            <v>sq. m</v>
          </cell>
        </row>
        <row r="9">
          <cell r="G9" t="str">
            <v>Gior Fashion Company Limited</v>
          </cell>
        </row>
        <row r="10">
          <cell r="G10" t="str">
            <v>Bitexco Group</v>
          </cell>
        </row>
        <row r="11">
          <cell r="G11">
            <v>25</v>
          </cell>
        </row>
        <row r="13">
          <cell r="G13">
            <v>25</v>
          </cell>
        </row>
        <row r="14">
          <cell r="G14">
            <v>42401</v>
          </cell>
        </row>
        <row r="15">
          <cell r="G15">
            <v>44226</v>
          </cell>
        </row>
        <row r="20">
          <cell r="G20" t="str">
            <v>NA</v>
          </cell>
        </row>
        <row r="23">
          <cell r="G23" t="str">
            <v>NA</v>
          </cell>
        </row>
        <row r="24">
          <cell r="G24" t="str">
            <v>NA</v>
          </cell>
        </row>
        <row r="27">
          <cell r="G27" t="str">
            <v>NA</v>
          </cell>
        </row>
        <row r="29">
          <cell r="G29" t="str">
            <v>VND</v>
          </cell>
        </row>
        <row r="30">
          <cell r="G30" t="str">
            <v>payable at the beginning</v>
          </cell>
        </row>
        <row r="32">
          <cell r="G32" t="str">
            <v>Yes</v>
          </cell>
        </row>
        <row r="36">
          <cell r="G36" t="str">
            <v>NA</v>
          </cell>
        </row>
        <row r="40">
          <cell r="G40" t="str">
            <v>NA</v>
          </cell>
        </row>
        <row r="45">
          <cell r="G45" t="str">
            <v>NA</v>
          </cell>
        </row>
        <row r="49">
          <cell r="G49" t="str">
            <v>NA</v>
          </cell>
        </row>
        <row r="53">
          <cell r="G53" t="str">
            <v>NA</v>
          </cell>
        </row>
        <row r="57">
          <cell r="G57">
            <v>515266818</v>
          </cell>
        </row>
        <row r="58">
          <cell r="G58">
            <v>392050778.00999999</v>
          </cell>
        </row>
        <row r="59">
          <cell r="G59">
            <v>123216039.98999999</v>
          </cell>
        </row>
        <row r="62">
          <cell r="G62">
            <v>7.8E-2</v>
          </cell>
        </row>
        <row r="63">
          <cell r="G63">
            <v>6.4999999999999997E-3</v>
          </cell>
        </row>
        <row r="64">
          <cell r="G64">
            <v>3629270382.1199994</v>
          </cell>
        </row>
        <row r="65">
          <cell r="G65">
            <v>3629270382.1199994</v>
          </cell>
        </row>
        <row r="66">
          <cell r="G66">
            <v>0</v>
          </cell>
        </row>
        <row r="70">
          <cell r="G70">
            <v>3491098132.716732</v>
          </cell>
        </row>
        <row r="71">
          <cell r="G71">
            <v>3345479276.9167318</v>
          </cell>
        </row>
        <row r="72">
          <cell r="G72">
            <v>145618855.79999998</v>
          </cell>
          <cell r="H72">
            <v>0</v>
          </cell>
        </row>
        <row r="75">
          <cell r="H75">
            <v>0</v>
          </cell>
        </row>
        <row r="124">
          <cell r="J124">
            <v>3345479276.9167318</v>
          </cell>
          <cell r="K124" t="str">
            <v/>
          </cell>
          <cell r="L124" t="str">
            <v/>
          </cell>
          <cell r="M124" t="str">
            <v/>
          </cell>
          <cell r="O124">
            <v>21745615.299958754</v>
          </cell>
          <cell r="Q124">
            <v>3491098132.716732</v>
          </cell>
          <cell r="R124">
            <v>-139643925.30866927</v>
          </cell>
        </row>
        <row r="125">
          <cell r="K125">
            <v>-145618855.79999998</v>
          </cell>
          <cell r="L125">
            <v>0</v>
          </cell>
          <cell r="M125">
            <v>0</v>
          </cell>
          <cell r="O125">
            <v>20940439.236708485</v>
          </cell>
          <cell r="R125">
            <v>-139643925.30866927</v>
          </cell>
        </row>
        <row r="126">
          <cell r="K126">
            <v>-145618855.79999998</v>
          </cell>
          <cell r="L126">
            <v>0</v>
          </cell>
          <cell r="M126">
            <v>0</v>
          </cell>
          <cell r="O126">
            <v>20130029.529047091</v>
          </cell>
          <cell r="R126">
            <v>-139643925.30866927</v>
          </cell>
        </row>
        <row r="127">
          <cell r="K127">
            <v>-145618855.79999998</v>
          </cell>
          <cell r="L127">
            <v>0</v>
          </cell>
          <cell r="M127">
            <v>0</v>
          </cell>
          <cell r="O127">
            <v>19314352.158285897</v>
          </cell>
          <cell r="R127">
            <v>-139643925.30866927</v>
          </cell>
        </row>
        <row r="128">
          <cell r="K128">
            <v>-145618855.79999998</v>
          </cell>
          <cell r="L128">
            <v>0</v>
          </cell>
          <cell r="M128">
            <v>0</v>
          </cell>
          <cell r="O128">
            <v>18493372.884614754</v>
          </cell>
          <cell r="R128">
            <v>-139643925.30866927</v>
          </cell>
        </row>
        <row r="129">
          <cell r="K129">
            <v>-145618855.79999998</v>
          </cell>
          <cell r="L129">
            <v>0</v>
          </cell>
          <cell r="M129">
            <v>0</v>
          </cell>
          <cell r="O129">
            <v>17667057.245664749</v>
          </cell>
          <cell r="R129">
            <v>-139643925.30866927</v>
          </cell>
        </row>
        <row r="130">
          <cell r="K130">
            <v>-145618855.79999998</v>
          </cell>
          <cell r="L130">
            <v>0</v>
          </cell>
          <cell r="M130">
            <v>0</v>
          </cell>
          <cell r="O130">
            <v>16835370.555061568</v>
          </cell>
          <cell r="R130">
            <v>-139643925.30866927</v>
          </cell>
        </row>
        <row r="131">
          <cell r="K131">
            <v>-145618855.79999998</v>
          </cell>
          <cell r="L131">
            <v>0</v>
          </cell>
          <cell r="M131">
            <v>0</v>
          </cell>
          <cell r="O131">
            <v>15998277.900969466</v>
          </cell>
          <cell r="R131">
            <v>-139643925.30866927</v>
          </cell>
        </row>
        <row r="132">
          <cell r="K132">
            <v>-145618855.79999998</v>
          </cell>
          <cell r="L132">
            <v>0</v>
          </cell>
          <cell r="M132">
            <v>0</v>
          </cell>
          <cell r="O132">
            <v>15155744.144625766</v>
          </cell>
          <cell r="R132">
            <v>-139643925.30866927</v>
          </cell>
        </row>
        <row r="133">
          <cell r="K133">
            <v>-145618855.79999998</v>
          </cell>
          <cell r="L133">
            <v>0</v>
          </cell>
          <cell r="M133">
            <v>0</v>
          </cell>
          <cell r="O133">
            <v>14307733.918865832</v>
          </cell>
          <cell r="R133">
            <v>-139643925.30866927</v>
          </cell>
        </row>
        <row r="134">
          <cell r="K134">
            <v>-145618855.79999998</v>
          </cell>
          <cell r="L134">
            <v>0</v>
          </cell>
          <cell r="M134">
            <v>0</v>
          </cell>
          <cell r="O134">
            <v>13454211.626638459</v>
          </cell>
          <cell r="R134">
            <v>-139643925.30866927</v>
          </cell>
        </row>
        <row r="135">
          <cell r="K135">
            <v>-145618855.79999998</v>
          </cell>
          <cell r="L135">
            <v>0</v>
          </cell>
          <cell r="M135">
            <v>0</v>
          </cell>
          <cell r="O135">
            <v>12595141.43951161</v>
          </cell>
          <cell r="R135">
            <v>-139643925.30866927</v>
          </cell>
        </row>
        <row r="136">
          <cell r="K136">
            <v>-145618855.79999998</v>
          </cell>
          <cell r="L136">
            <v>0</v>
          </cell>
          <cell r="M136">
            <v>0</v>
          </cell>
          <cell r="O136">
            <v>11730487.296168435</v>
          </cell>
          <cell r="R136">
            <v>-139643925.30866927</v>
          </cell>
        </row>
        <row r="137">
          <cell r="K137">
            <v>-156820342.70999998</v>
          </cell>
          <cell r="L137">
            <v>0</v>
          </cell>
          <cell r="M137">
            <v>0</v>
          </cell>
          <cell r="O137">
            <v>10787403.235978529</v>
          </cell>
          <cell r="R137">
            <v>-139643925.30866927</v>
          </cell>
        </row>
        <row r="138">
          <cell r="K138">
            <v>-156820342.70999998</v>
          </cell>
          <cell r="L138">
            <v>0</v>
          </cell>
          <cell r="M138">
            <v>0</v>
          </cell>
          <cell r="O138">
            <v>9838189.1293973904</v>
          </cell>
          <cell r="R138">
            <v>-139643925.30866927</v>
          </cell>
        </row>
        <row r="139">
          <cell r="K139">
            <v>-156820342.70999998</v>
          </cell>
          <cell r="L139">
            <v>0</v>
          </cell>
          <cell r="M139">
            <v>0</v>
          </cell>
          <cell r="O139">
            <v>8882805.131123472</v>
          </cell>
          <cell r="R139">
            <v>-139643925.30866927</v>
          </cell>
        </row>
        <row r="140">
          <cell r="K140">
            <v>-156820342.70999998</v>
          </cell>
          <cell r="L140">
            <v>0</v>
          </cell>
          <cell r="M140">
            <v>0</v>
          </cell>
          <cell r="O140">
            <v>7921211.1368607758</v>
          </cell>
          <cell r="R140">
            <v>-139643925.30866927</v>
          </cell>
        </row>
        <row r="141">
          <cell r="K141">
            <v>-156820342.70999998</v>
          </cell>
          <cell r="L141">
            <v>0</v>
          </cell>
          <cell r="M141">
            <v>0</v>
          </cell>
          <cell r="O141">
            <v>6953366.781635371</v>
          </cell>
          <cell r="R141">
            <v>-139643925.30866927</v>
          </cell>
        </row>
        <row r="142">
          <cell r="K142">
            <v>-156820342.70999998</v>
          </cell>
          <cell r="L142">
            <v>0</v>
          </cell>
          <cell r="M142">
            <v>0</v>
          </cell>
          <cell r="O142">
            <v>5979231.4381010002</v>
          </cell>
          <cell r="R142">
            <v>-139643925.30866927</v>
          </cell>
        </row>
        <row r="143">
          <cell r="K143">
            <v>-156820342.70999998</v>
          </cell>
          <cell r="L143">
            <v>0</v>
          </cell>
          <cell r="M143">
            <v>0</v>
          </cell>
          <cell r="O143">
            <v>4998764.2148336563</v>
          </cell>
          <cell r="R143">
            <v>-139643925.30866927</v>
          </cell>
        </row>
        <row r="144">
          <cell r="K144">
            <v>-156820342.70999998</v>
          </cell>
          <cell r="L144">
            <v>0</v>
          </cell>
          <cell r="M144">
            <v>0</v>
          </cell>
          <cell r="O144">
            <v>4011923.9546150756</v>
          </cell>
          <cell r="R144">
            <v>-139643925.30866927</v>
          </cell>
        </row>
        <row r="145">
          <cell r="K145">
            <v>-156820342.70999998</v>
          </cell>
          <cell r="L145">
            <v>0</v>
          </cell>
          <cell r="M145">
            <v>0</v>
          </cell>
          <cell r="O145">
            <v>3018669.2327050739</v>
          </cell>
          <cell r="R145">
            <v>-139643925.30866927</v>
          </cell>
        </row>
        <row r="146">
          <cell r="K146">
            <v>-156820342.70999998</v>
          </cell>
          <cell r="L146">
            <v>0</v>
          </cell>
          <cell r="M146">
            <v>0</v>
          </cell>
          <cell r="O146">
            <v>2018958.3551026571</v>
          </cell>
          <cell r="R146">
            <v>-139643925.30866927</v>
          </cell>
        </row>
        <row r="147">
          <cell r="K147">
            <v>-156820342.70999998</v>
          </cell>
          <cell r="L147">
            <v>0</v>
          </cell>
          <cell r="M147">
            <v>0</v>
          </cell>
          <cell r="O147">
            <v>1012749.3567958245</v>
          </cell>
          <cell r="R147">
            <v>-139643925.30866927</v>
          </cell>
        </row>
        <row r="148">
          <cell r="K148">
            <v>-156820342.70999998</v>
          </cell>
          <cell r="L148">
            <v>0</v>
          </cell>
          <cell r="M148">
            <v>0</v>
          </cell>
          <cell r="O148">
            <v>-2.5182962417602537E-9</v>
          </cell>
          <cell r="R148">
            <v>-139643925.30866927</v>
          </cell>
        </row>
        <row r="149">
          <cell r="K149" t="str">
            <v/>
          </cell>
          <cell r="L149" t="str">
            <v/>
          </cell>
          <cell r="M149" t="str">
            <v/>
          </cell>
          <cell r="O149" t="str">
            <v/>
          </cell>
          <cell r="R149" t="str">
            <v/>
          </cell>
        </row>
        <row r="150">
          <cell r="K150" t="str">
            <v/>
          </cell>
          <cell r="L150" t="str">
            <v/>
          </cell>
          <cell r="M150" t="str">
            <v/>
          </cell>
          <cell r="O150" t="str">
            <v/>
          </cell>
          <cell r="R150" t="str">
            <v/>
          </cell>
        </row>
        <row r="151">
          <cell r="K151" t="str">
            <v/>
          </cell>
          <cell r="L151" t="str">
            <v/>
          </cell>
          <cell r="M151" t="str">
            <v/>
          </cell>
          <cell r="O151" t="str">
            <v/>
          </cell>
          <cell r="R151" t="str">
            <v/>
          </cell>
        </row>
        <row r="152">
          <cell r="K152" t="str">
            <v/>
          </cell>
          <cell r="L152" t="str">
            <v/>
          </cell>
          <cell r="M152" t="str">
            <v/>
          </cell>
          <cell r="O152" t="str">
            <v/>
          </cell>
          <cell r="R152" t="str">
            <v/>
          </cell>
        </row>
        <row r="153">
          <cell r="K153" t="str">
            <v/>
          </cell>
          <cell r="L153" t="str">
            <v/>
          </cell>
          <cell r="M153" t="str">
            <v/>
          </cell>
          <cell r="O153" t="str">
            <v/>
          </cell>
          <cell r="R153" t="str">
            <v/>
          </cell>
        </row>
        <row r="154">
          <cell r="K154" t="str">
            <v/>
          </cell>
          <cell r="L154" t="str">
            <v/>
          </cell>
          <cell r="M154" t="str">
            <v/>
          </cell>
          <cell r="O154" t="str">
            <v/>
          </cell>
          <cell r="R154" t="str">
            <v/>
          </cell>
        </row>
        <row r="155">
          <cell r="K155" t="str">
            <v/>
          </cell>
          <cell r="L155" t="str">
            <v/>
          </cell>
          <cell r="M155" t="str">
            <v/>
          </cell>
          <cell r="O155" t="str">
            <v/>
          </cell>
          <cell r="R155" t="str">
            <v/>
          </cell>
        </row>
        <row r="156">
          <cell r="K156" t="str">
            <v/>
          </cell>
          <cell r="L156" t="str">
            <v/>
          </cell>
          <cell r="M156" t="str">
            <v/>
          </cell>
          <cell r="O156" t="str">
            <v/>
          </cell>
          <cell r="R156" t="str">
            <v/>
          </cell>
        </row>
        <row r="157">
          <cell r="K157" t="str">
            <v/>
          </cell>
          <cell r="L157" t="str">
            <v/>
          </cell>
          <cell r="M157" t="str">
            <v/>
          </cell>
          <cell r="O157" t="str">
            <v/>
          </cell>
          <cell r="R157" t="str">
            <v/>
          </cell>
        </row>
        <row r="158">
          <cell r="K158" t="str">
            <v/>
          </cell>
          <cell r="L158" t="str">
            <v/>
          </cell>
          <cell r="M158" t="str">
            <v/>
          </cell>
          <cell r="O158" t="str">
            <v/>
          </cell>
          <cell r="R158" t="str">
            <v/>
          </cell>
        </row>
        <row r="159">
          <cell r="K159" t="str">
            <v/>
          </cell>
          <cell r="L159" t="str">
            <v/>
          </cell>
          <cell r="M159" t="str">
            <v/>
          </cell>
          <cell r="O159" t="str">
            <v/>
          </cell>
          <cell r="R159" t="str">
            <v/>
          </cell>
        </row>
        <row r="160">
          <cell r="K160" t="str">
            <v/>
          </cell>
          <cell r="L160" t="str">
            <v/>
          </cell>
          <cell r="M160" t="str">
            <v/>
          </cell>
          <cell r="O160" t="str">
            <v/>
          </cell>
          <cell r="R160" t="str">
            <v/>
          </cell>
        </row>
        <row r="161">
          <cell r="K161" t="str">
            <v/>
          </cell>
          <cell r="L161" t="str">
            <v/>
          </cell>
          <cell r="M161" t="str">
            <v/>
          </cell>
          <cell r="O161" t="str">
            <v/>
          </cell>
          <cell r="R161" t="str">
            <v/>
          </cell>
        </row>
        <row r="162">
          <cell r="K162" t="str">
            <v/>
          </cell>
          <cell r="L162" t="str">
            <v/>
          </cell>
          <cell r="M162" t="str">
            <v/>
          </cell>
          <cell r="O162" t="str">
            <v/>
          </cell>
          <cell r="R162" t="str">
            <v/>
          </cell>
        </row>
        <row r="163">
          <cell r="K163" t="str">
            <v/>
          </cell>
          <cell r="L163" t="str">
            <v/>
          </cell>
          <cell r="M163" t="str">
            <v/>
          </cell>
          <cell r="O163" t="str">
            <v/>
          </cell>
          <cell r="R163" t="str">
            <v/>
          </cell>
        </row>
        <row r="164">
          <cell r="K164" t="str">
            <v/>
          </cell>
          <cell r="L164" t="str">
            <v/>
          </cell>
          <cell r="M164" t="str">
            <v/>
          </cell>
          <cell r="O164" t="str">
            <v/>
          </cell>
          <cell r="R164" t="str">
            <v/>
          </cell>
        </row>
        <row r="165">
          <cell r="K165" t="str">
            <v/>
          </cell>
          <cell r="L165" t="str">
            <v/>
          </cell>
          <cell r="M165" t="str">
            <v/>
          </cell>
          <cell r="O165" t="str">
            <v/>
          </cell>
          <cell r="R165" t="str">
            <v/>
          </cell>
        </row>
        <row r="166">
          <cell r="K166" t="str">
            <v/>
          </cell>
          <cell r="L166" t="str">
            <v/>
          </cell>
          <cell r="M166" t="str">
            <v/>
          </cell>
          <cell r="O166" t="str">
            <v/>
          </cell>
          <cell r="R166" t="str">
            <v/>
          </cell>
        </row>
        <row r="167">
          <cell r="K167" t="str">
            <v/>
          </cell>
          <cell r="L167" t="str">
            <v/>
          </cell>
          <cell r="M167" t="str">
            <v/>
          </cell>
          <cell r="O167" t="str">
            <v/>
          </cell>
          <cell r="R167" t="str">
            <v/>
          </cell>
        </row>
        <row r="168">
          <cell r="K168" t="str">
            <v/>
          </cell>
          <cell r="L168" t="str">
            <v/>
          </cell>
          <cell r="M168" t="str">
            <v/>
          </cell>
          <cell r="O168" t="str">
            <v/>
          </cell>
          <cell r="R168" t="str">
            <v/>
          </cell>
        </row>
        <row r="169">
          <cell r="K169" t="str">
            <v/>
          </cell>
          <cell r="L169" t="str">
            <v/>
          </cell>
          <cell r="M169" t="str">
            <v/>
          </cell>
          <cell r="O169" t="str">
            <v/>
          </cell>
          <cell r="R169" t="str">
            <v/>
          </cell>
        </row>
        <row r="170">
          <cell r="K170" t="str">
            <v/>
          </cell>
          <cell r="L170" t="str">
            <v/>
          </cell>
          <cell r="M170" t="str">
            <v/>
          </cell>
          <cell r="O170" t="str">
            <v/>
          </cell>
          <cell r="R170" t="str">
            <v/>
          </cell>
        </row>
        <row r="171">
          <cell r="K171" t="str">
            <v/>
          </cell>
          <cell r="L171" t="str">
            <v/>
          </cell>
          <cell r="M171" t="str">
            <v/>
          </cell>
          <cell r="O171" t="str">
            <v/>
          </cell>
          <cell r="R171" t="str">
            <v/>
          </cell>
        </row>
        <row r="172">
          <cell r="K172" t="str">
            <v/>
          </cell>
          <cell r="L172" t="str">
            <v/>
          </cell>
          <cell r="M172" t="str">
            <v/>
          </cell>
          <cell r="O172" t="str">
            <v/>
          </cell>
          <cell r="R172" t="str">
            <v/>
          </cell>
        </row>
        <row r="173">
          <cell r="K173" t="str">
            <v/>
          </cell>
          <cell r="L173" t="str">
            <v/>
          </cell>
          <cell r="M173" t="str">
            <v/>
          </cell>
          <cell r="O173" t="str">
            <v/>
          </cell>
          <cell r="R173" t="str">
            <v/>
          </cell>
        </row>
        <row r="174">
          <cell r="K174" t="str">
            <v/>
          </cell>
          <cell r="L174" t="str">
            <v/>
          </cell>
          <cell r="M174" t="str">
            <v/>
          </cell>
          <cell r="O174" t="str">
            <v/>
          </cell>
          <cell r="R174" t="str">
            <v/>
          </cell>
        </row>
        <row r="175">
          <cell r="K175" t="str">
            <v/>
          </cell>
          <cell r="L175" t="str">
            <v/>
          </cell>
          <cell r="M175" t="str">
            <v/>
          </cell>
          <cell r="O175" t="str">
            <v/>
          </cell>
          <cell r="R175" t="str">
            <v/>
          </cell>
        </row>
        <row r="176">
          <cell r="K176" t="str">
            <v/>
          </cell>
          <cell r="L176" t="str">
            <v/>
          </cell>
          <cell r="M176" t="str">
            <v/>
          </cell>
          <cell r="O176" t="str">
            <v/>
          </cell>
          <cell r="R176" t="str">
            <v/>
          </cell>
        </row>
        <row r="177">
          <cell r="K177" t="str">
            <v/>
          </cell>
          <cell r="L177" t="str">
            <v/>
          </cell>
          <cell r="M177" t="str">
            <v/>
          </cell>
          <cell r="O177" t="str">
            <v/>
          </cell>
          <cell r="R177" t="str">
            <v/>
          </cell>
        </row>
        <row r="178">
          <cell r="K178" t="str">
            <v/>
          </cell>
          <cell r="L178" t="str">
            <v/>
          </cell>
          <cell r="M178" t="str">
            <v/>
          </cell>
          <cell r="O178" t="str">
            <v/>
          </cell>
          <cell r="R178" t="str">
            <v/>
          </cell>
        </row>
        <row r="179">
          <cell r="K179" t="str">
            <v/>
          </cell>
          <cell r="L179" t="str">
            <v/>
          </cell>
          <cell r="M179" t="str">
            <v/>
          </cell>
          <cell r="O179" t="str">
            <v/>
          </cell>
          <cell r="R179" t="str">
            <v/>
          </cell>
        </row>
        <row r="180">
          <cell r="K180" t="str">
            <v/>
          </cell>
          <cell r="L180" t="str">
            <v/>
          </cell>
          <cell r="M180" t="str">
            <v/>
          </cell>
          <cell r="O180" t="str">
            <v/>
          </cell>
          <cell r="R180" t="str">
            <v/>
          </cell>
        </row>
        <row r="181">
          <cell r="K181" t="str">
            <v/>
          </cell>
          <cell r="L181" t="str">
            <v/>
          </cell>
          <cell r="M181" t="str">
            <v/>
          </cell>
          <cell r="O181" t="str">
            <v/>
          </cell>
          <cell r="R181" t="str">
            <v/>
          </cell>
        </row>
        <row r="182">
          <cell r="K182" t="str">
            <v/>
          </cell>
          <cell r="L182" t="str">
            <v/>
          </cell>
          <cell r="M182" t="str">
            <v/>
          </cell>
          <cell r="O182" t="str">
            <v/>
          </cell>
          <cell r="R182" t="str">
            <v/>
          </cell>
        </row>
        <row r="183">
          <cell r="K183" t="str">
            <v/>
          </cell>
          <cell r="L183" t="str">
            <v/>
          </cell>
          <cell r="M183" t="str">
            <v/>
          </cell>
          <cell r="O183" t="str">
            <v/>
          </cell>
          <cell r="R183" t="str">
            <v/>
          </cell>
        </row>
        <row r="184">
          <cell r="K184" t="str">
            <v/>
          </cell>
          <cell r="L184" t="str">
            <v/>
          </cell>
          <cell r="M184" t="str">
            <v/>
          </cell>
          <cell r="O184" t="str">
            <v/>
          </cell>
          <cell r="R184" t="str">
            <v/>
          </cell>
        </row>
        <row r="185">
          <cell r="K185" t="str">
            <v/>
          </cell>
          <cell r="L185" t="str">
            <v/>
          </cell>
          <cell r="M185" t="str">
            <v/>
          </cell>
          <cell r="O185" t="str">
            <v/>
          </cell>
          <cell r="R185" t="str">
            <v/>
          </cell>
        </row>
        <row r="186">
          <cell r="K186" t="str">
            <v/>
          </cell>
          <cell r="L186" t="str">
            <v/>
          </cell>
          <cell r="M186" t="str">
            <v/>
          </cell>
          <cell r="O186" t="str">
            <v/>
          </cell>
          <cell r="R186" t="str">
            <v/>
          </cell>
        </row>
        <row r="187">
          <cell r="K187" t="str">
            <v/>
          </cell>
          <cell r="L187" t="str">
            <v/>
          </cell>
          <cell r="M187" t="str">
            <v/>
          </cell>
          <cell r="O187" t="str">
            <v/>
          </cell>
          <cell r="R187" t="str">
            <v/>
          </cell>
        </row>
        <row r="188">
          <cell r="K188" t="str">
            <v/>
          </cell>
          <cell r="L188" t="str">
            <v/>
          </cell>
          <cell r="M188" t="str">
            <v/>
          </cell>
          <cell r="O188" t="str">
            <v/>
          </cell>
          <cell r="R188" t="str">
            <v/>
          </cell>
        </row>
        <row r="189">
          <cell r="K189" t="str">
            <v/>
          </cell>
          <cell r="L189" t="str">
            <v/>
          </cell>
          <cell r="M189" t="str">
            <v/>
          </cell>
          <cell r="O189" t="str">
            <v/>
          </cell>
          <cell r="R189" t="str">
            <v/>
          </cell>
        </row>
        <row r="190">
          <cell r="K190" t="str">
            <v/>
          </cell>
          <cell r="L190" t="str">
            <v/>
          </cell>
          <cell r="M190" t="str">
            <v/>
          </cell>
          <cell r="O190" t="str">
            <v/>
          </cell>
          <cell r="R190" t="str">
            <v/>
          </cell>
        </row>
        <row r="191">
          <cell r="K191" t="str">
            <v/>
          </cell>
          <cell r="L191" t="str">
            <v/>
          </cell>
          <cell r="M191" t="str">
            <v/>
          </cell>
          <cell r="O191" t="str">
            <v/>
          </cell>
          <cell r="R191" t="str">
            <v/>
          </cell>
        </row>
        <row r="192">
          <cell r="K192" t="str">
            <v/>
          </cell>
          <cell r="L192" t="str">
            <v/>
          </cell>
          <cell r="M192" t="str">
            <v/>
          </cell>
          <cell r="O192" t="str">
            <v/>
          </cell>
          <cell r="R192" t="str">
            <v/>
          </cell>
        </row>
        <row r="193">
          <cell r="K193" t="str">
            <v/>
          </cell>
          <cell r="L193" t="str">
            <v/>
          </cell>
          <cell r="M193" t="str">
            <v/>
          </cell>
          <cell r="O193" t="str">
            <v/>
          </cell>
          <cell r="R193" t="str">
            <v/>
          </cell>
        </row>
        <row r="194">
          <cell r="K194" t="str">
            <v/>
          </cell>
          <cell r="L194" t="str">
            <v/>
          </cell>
          <cell r="M194" t="str">
            <v/>
          </cell>
          <cell r="O194" t="str">
            <v/>
          </cell>
          <cell r="R194" t="str">
            <v/>
          </cell>
        </row>
        <row r="195">
          <cell r="K195" t="str">
            <v/>
          </cell>
          <cell r="L195" t="str">
            <v/>
          </cell>
          <cell r="M195" t="str">
            <v/>
          </cell>
          <cell r="O195" t="str">
            <v/>
          </cell>
          <cell r="R195" t="str">
            <v/>
          </cell>
        </row>
        <row r="196">
          <cell r="K196" t="str">
            <v/>
          </cell>
          <cell r="L196" t="str">
            <v/>
          </cell>
          <cell r="M196" t="str">
            <v/>
          </cell>
          <cell r="O196" t="str">
            <v/>
          </cell>
          <cell r="R196" t="str">
            <v/>
          </cell>
        </row>
        <row r="197">
          <cell r="K197" t="str">
            <v/>
          </cell>
          <cell r="L197" t="str">
            <v/>
          </cell>
          <cell r="M197" t="str">
            <v/>
          </cell>
          <cell r="O197" t="str">
            <v/>
          </cell>
          <cell r="R197" t="str">
            <v/>
          </cell>
        </row>
        <row r="198">
          <cell r="K198" t="str">
            <v/>
          </cell>
          <cell r="L198" t="str">
            <v/>
          </cell>
          <cell r="M198" t="str">
            <v/>
          </cell>
          <cell r="O198" t="str">
            <v/>
          </cell>
          <cell r="R198" t="str">
            <v/>
          </cell>
        </row>
        <row r="199">
          <cell r="K199" t="str">
            <v/>
          </cell>
          <cell r="L199" t="str">
            <v/>
          </cell>
          <cell r="M199" t="str">
            <v/>
          </cell>
          <cell r="O199" t="str">
            <v/>
          </cell>
          <cell r="R199" t="str">
            <v/>
          </cell>
        </row>
        <row r="200">
          <cell r="K200" t="str">
            <v/>
          </cell>
          <cell r="L200" t="str">
            <v/>
          </cell>
          <cell r="M200" t="str">
            <v/>
          </cell>
          <cell r="O200" t="str">
            <v/>
          </cell>
          <cell r="R200" t="str">
            <v/>
          </cell>
        </row>
        <row r="201">
          <cell r="K201" t="str">
            <v/>
          </cell>
          <cell r="L201" t="str">
            <v/>
          </cell>
          <cell r="M201" t="str">
            <v/>
          </cell>
          <cell r="O201" t="str">
            <v/>
          </cell>
          <cell r="R201" t="str">
            <v/>
          </cell>
        </row>
        <row r="202">
          <cell r="K202" t="str">
            <v/>
          </cell>
          <cell r="L202" t="str">
            <v/>
          </cell>
          <cell r="M202" t="str">
            <v/>
          </cell>
          <cell r="O202" t="str">
            <v/>
          </cell>
          <cell r="R202" t="str">
            <v/>
          </cell>
        </row>
        <row r="203">
          <cell r="K203" t="str">
            <v/>
          </cell>
          <cell r="L203" t="str">
            <v/>
          </cell>
          <cell r="M203" t="str">
            <v/>
          </cell>
          <cell r="O203" t="str">
            <v/>
          </cell>
          <cell r="R203" t="str">
            <v/>
          </cell>
        </row>
        <row r="204">
          <cell r="K204" t="str">
            <v/>
          </cell>
          <cell r="L204" t="str">
            <v/>
          </cell>
          <cell r="M204" t="str">
            <v/>
          </cell>
          <cell r="O204" t="str">
            <v/>
          </cell>
          <cell r="R204" t="str">
            <v/>
          </cell>
        </row>
        <row r="205">
          <cell r="K205" t="str">
            <v/>
          </cell>
          <cell r="L205" t="str">
            <v/>
          </cell>
          <cell r="M205" t="str">
            <v/>
          </cell>
          <cell r="O205" t="str">
            <v/>
          </cell>
          <cell r="R205" t="str">
            <v/>
          </cell>
        </row>
        <row r="206">
          <cell r="K206" t="str">
            <v/>
          </cell>
          <cell r="L206" t="str">
            <v/>
          </cell>
          <cell r="M206" t="str">
            <v/>
          </cell>
          <cell r="O206" t="str">
            <v/>
          </cell>
          <cell r="R206" t="str">
            <v/>
          </cell>
        </row>
        <row r="207">
          <cell r="K207" t="str">
            <v/>
          </cell>
          <cell r="L207" t="str">
            <v/>
          </cell>
          <cell r="M207" t="str">
            <v/>
          </cell>
          <cell r="O207" t="str">
            <v/>
          </cell>
          <cell r="R207" t="str">
            <v/>
          </cell>
        </row>
        <row r="208">
          <cell r="K208" t="str">
            <v/>
          </cell>
          <cell r="L208" t="str">
            <v/>
          </cell>
          <cell r="M208" t="str">
            <v/>
          </cell>
          <cell r="O208" t="str">
            <v/>
          </cell>
          <cell r="R208" t="str">
            <v/>
          </cell>
        </row>
        <row r="209">
          <cell r="K209" t="str">
            <v/>
          </cell>
          <cell r="L209" t="str">
            <v/>
          </cell>
          <cell r="M209" t="str">
            <v/>
          </cell>
          <cell r="O209" t="str">
            <v/>
          </cell>
          <cell r="R209" t="str">
            <v/>
          </cell>
        </row>
        <row r="210">
          <cell r="K210" t="str">
            <v/>
          </cell>
          <cell r="L210" t="str">
            <v/>
          </cell>
          <cell r="M210" t="str">
            <v/>
          </cell>
          <cell r="O210" t="str">
            <v/>
          </cell>
          <cell r="R210" t="str">
            <v/>
          </cell>
        </row>
        <row r="211">
          <cell r="K211" t="str">
            <v/>
          </cell>
          <cell r="L211" t="str">
            <v/>
          </cell>
          <cell r="M211" t="str">
            <v/>
          </cell>
          <cell r="O211" t="str">
            <v/>
          </cell>
          <cell r="R211" t="str">
            <v/>
          </cell>
        </row>
        <row r="212">
          <cell r="K212" t="str">
            <v/>
          </cell>
          <cell r="L212" t="str">
            <v/>
          </cell>
          <cell r="M212" t="str">
            <v/>
          </cell>
          <cell r="O212" t="str">
            <v/>
          </cell>
          <cell r="R212" t="str">
            <v/>
          </cell>
        </row>
        <row r="213">
          <cell r="K213" t="str">
            <v/>
          </cell>
          <cell r="L213" t="str">
            <v/>
          </cell>
          <cell r="M213" t="str">
            <v/>
          </cell>
          <cell r="O213" t="str">
            <v/>
          </cell>
          <cell r="R213" t="str">
            <v/>
          </cell>
        </row>
        <row r="214">
          <cell r="K214" t="str">
            <v/>
          </cell>
          <cell r="L214" t="str">
            <v/>
          </cell>
          <cell r="M214" t="str">
            <v/>
          </cell>
          <cell r="O214" t="str">
            <v/>
          </cell>
          <cell r="R214" t="str">
            <v/>
          </cell>
        </row>
        <row r="215">
          <cell r="K215" t="str">
            <v/>
          </cell>
          <cell r="L215" t="str">
            <v/>
          </cell>
          <cell r="M215" t="str">
            <v/>
          </cell>
          <cell r="O215" t="str">
            <v/>
          </cell>
          <cell r="R215" t="str">
            <v/>
          </cell>
        </row>
        <row r="216">
          <cell r="K216" t="str">
            <v/>
          </cell>
          <cell r="L216" t="str">
            <v/>
          </cell>
          <cell r="M216" t="str">
            <v/>
          </cell>
          <cell r="O216" t="str">
            <v/>
          </cell>
          <cell r="R216" t="str">
            <v/>
          </cell>
        </row>
        <row r="217">
          <cell r="K217" t="str">
            <v/>
          </cell>
          <cell r="L217" t="str">
            <v/>
          </cell>
          <cell r="M217" t="str">
            <v/>
          </cell>
          <cell r="O217" t="str">
            <v/>
          </cell>
          <cell r="R217" t="str">
            <v/>
          </cell>
        </row>
        <row r="218">
          <cell r="K218" t="str">
            <v/>
          </cell>
          <cell r="L218" t="str">
            <v/>
          </cell>
          <cell r="M218" t="str">
            <v/>
          </cell>
          <cell r="O218" t="str">
            <v/>
          </cell>
          <cell r="R218" t="str">
            <v/>
          </cell>
        </row>
        <row r="219">
          <cell r="K219" t="str">
            <v/>
          </cell>
          <cell r="L219" t="str">
            <v/>
          </cell>
          <cell r="M219" t="str">
            <v/>
          </cell>
          <cell r="O219" t="str">
            <v/>
          </cell>
          <cell r="R219" t="str">
            <v/>
          </cell>
        </row>
        <row r="220">
          <cell r="K220" t="str">
            <v/>
          </cell>
          <cell r="L220" t="str">
            <v/>
          </cell>
          <cell r="M220" t="str">
            <v/>
          </cell>
          <cell r="O220" t="str">
            <v/>
          </cell>
          <cell r="R220" t="str">
            <v/>
          </cell>
        </row>
        <row r="221">
          <cell r="K221" t="str">
            <v/>
          </cell>
          <cell r="L221" t="str">
            <v/>
          </cell>
          <cell r="M221" t="str">
            <v/>
          </cell>
          <cell r="O221" t="str">
            <v/>
          </cell>
          <cell r="R221" t="str">
            <v/>
          </cell>
        </row>
        <row r="222">
          <cell r="K222" t="str">
            <v/>
          </cell>
          <cell r="L222" t="str">
            <v/>
          </cell>
          <cell r="M222" t="str">
            <v/>
          </cell>
          <cell r="O222" t="str">
            <v/>
          </cell>
          <cell r="R222" t="str">
            <v/>
          </cell>
        </row>
        <row r="223">
          <cell r="K223" t="str">
            <v/>
          </cell>
          <cell r="L223" t="str">
            <v/>
          </cell>
          <cell r="M223" t="str">
            <v/>
          </cell>
          <cell r="O223" t="str">
            <v/>
          </cell>
          <cell r="R223" t="str">
            <v/>
          </cell>
        </row>
        <row r="224">
          <cell r="K224" t="str">
            <v/>
          </cell>
          <cell r="L224" t="str">
            <v/>
          </cell>
          <cell r="M224" t="str">
            <v/>
          </cell>
          <cell r="O224" t="str">
            <v/>
          </cell>
          <cell r="R224" t="str">
            <v/>
          </cell>
        </row>
        <row r="225">
          <cell r="K225" t="str">
            <v/>
          </cell>
          <cell r="L225" t="str">
            <v/>
          </cell>
          <cell r="M225" t="str">
            <v/>
          </cell>
          <cell r="O225" t="str">
            <v/>
          </cell>
          <cell r="R225" t="str">
            <v/>
          </cell>
        </row>
        <row r="226">
          <cell r="K226" t="str">
            <v/>
          </cell>
          <cell r="L226" t="str">
            <v/>
          </cell>
          <cell r="M226" t="str">
            <v/>
          </cell>
          <cell r="O226" t="str">
            <v/>
          </cell>
          <cell r="R226" t="str">
            <v/>
          </cell>
        </row>
        <row r="227">
          <cell r="K227" t="str">
            <v/>
          </cell>
          <cell r="L227" t="str">
            <v/>
          </cell>
          <cell r="M227" t="str">
            <v/>
          </cell>
          <cell r="O227" t="str">
            <v/>
          </cell>
          <cell r="R227" t="str">
            <v/>
          </cell>
        </row>
        <row r="228">
          <cell r="K228" t="str">
            <v/>
          </cell>
          <cell r="L228" t="str">
            <v/>
          </cell>
          <cell r="M228" t="str">
            <v/>
          </cell>
          <cell r="O228" t="str">
            <v/>
          </cell>
          <cell r="R228" t="str">
            <v/>
          </cell>
        </row>
        <row r="229">
          <cell r="K229" t="str">
            <v/>
          </cell>
          <cell r="L229" t="str">
            <v/>
          </cell>
          <cell r="M229" t="str">
            <v/>
          </cell>
          <cell r="O229" t="str">
            <v/>
          </cell>
          <cell r="R229" t="str">
            <v/>
          </cell>
        </row>
        <row r="230">
          <cell r="K230" t="str">
            <v/>
          </cell>
          <cell r="L230" t="str">
            <v/>
          </cell>
          <cell r="M230" t="str">
            <v/>
          </cell>
          <cell r="O230" t="str">
            <v/>
          </cell>
          <cell r="R230" t="str">
            <v/>
          </cell>
        </row>
        <row r="231">
          <cell r="K231" t="str">
            <v/>
          </cell>
          <cell r="L231" t="str">
            <v/>
          </cell>
          <cell r="M231" t="str">
            <v/>
          </cell>
          <cell r="O231" t="str">
            <v/>
          </cell>
          <cell r="R231" t="str">
            <v/>
          </cell>
        </row>
        <row r="232">
          <cell r="K232" t="str">
            <v/>
          </cell>
          <cell r="L232" t="str">
            <v/>
          </cell>
          <cell r="M232" t="str">
            <v/>
          </cell>
          <cell r="O232" t="str">
            <v/>
          </cell>
          <cell r="R232" t="str">
            <v/>
          </cell>
        </row>
        <row r="233">
          <cell r="K233" t="str">
            <v/>
          </cell>
          <cell r="L233" t="str">
            <v/>
          </cell>
          <cell r="M233" t="str">
            <v/>
          </cell>
          <cell r="O233" t="str">
            <v/>
          </cell>
          <cell r="R233" t="str">
            <v/>
          </cell>
        </row>
        <row r="234">
          <cell r="K234" t="str">
            <v/>
          </cell>
          <cell r="L234" t="str">
            <v/>
          </cell>
          <cell r="M234" t="str">
            <v/>
          </cell>
          <cell r="O234" t="str">
            <v/>
          </cell>
          <cell r="R234" t="str">
            <v/>
          </cell>
        </row>
        <row r="235">
          <cell r="K235" t="str">
            <v/>
          </cell>
          <cell r="L235" t="str">
            <v/>
          </cell>
          <cell r="M235" t="str">
            <v/>
          </cell>
          <cell r="O235" t="str">
            <v/>
          </cell>
          <cell r="R235" t="str">
            <v/>
          </cell>
        </row>
        <row r="236">
          <cell r="K236" t="str">
            <v/>
          </cell>
          <cell r="L236" t="str">
            <v/>
          </cell>
          <cell r="M236" t="str">
            <v/>
          </cell>
          <cell r="O236" t="str">
            <v/>
          </cell>
          <cell r="R236" t="str">
            <v/>
          </cell>
        </row>
        <row r="237">
          <cell r="K237" t="str">
            <v/>
          </cell>
          <cell r="L237" t="str">
            <v/>
          </cell>
          <cell r="M237" t="str">
            <v/>
          </cell>
          <cell r="O237" t="str">
            <v/>
          </cell>
          <cell r="R237" t="str">
            <v/>
          </cell>
        </row>
        <row r="238">
          <cell r="K238" t="str">
            <v/>
          </cell>
          <cell r="L238" t="str">
            <v/>
          </cell>
          <cell r="M238" t="str">
            <v/>
          </cell>
          <cell r="O238" t="str">
            <v/>
          </cell>
          <cell r="R238" t="str">
            <v/>
          </cell>
        </row>
        <row r="239">
          <cell r="K239" t="str">
            <v/>
          </cell>
          <cell r="L239" t="str">
            <v/>
          </cell>
          <cell r="M239" t="str">
            <v/>
          </cell>
          <cell r="O239" t="str">
            <v/>
          </cell>
          <cell r="R239" t="str">
            <v/>
          </cell>
        </row>
        <row r="240">
          <cell r="K240" t="str">
            <v/>
          </cell>
          <cell r="L240" t="str">
            <v/>
          </cell>
          <cell r="M240" t="str">
            <v/>
          </cell>
          <cell r="O240" t="str">
            <v/>
          </cell>
          <cell r="R240" t="str">
            <v/>
          </cell>
        </row>
        <row r="241">
          <cell r="K241" t="str">
            <v/>
          </cell>
          <cell r="L241" t="str">
            <v/>
          </cell>
          <cell r="M241" t="str">
            <v/>
          </cell>
          <cell r="O241" t="str">
            <v/>
          </cell>
          <cell r="R241" t="str">
            <v/>
          </cell>
        </row>
        <row r="242">
          <cell r="K242" t="str">
            <v/>
          </cell>
          <cell r="L242" t="str">
            <v/>
          </cell>
          <cell r="M242" t="str">
            <v/>
          </cell>
          <cell r="O242" t="str">
            <v/>
          </cell>
          <cell r="R242" t="str">
            <v/>
          </cell>
        </row>
        <row r="243">
          <cell r="K243" t="str">
            <v/>
          </cell>
          <cell r="L243" t="str">
            <v/>
          </cell>
          <cell r="M243" t="str">
            <v/>
          </cell>
          <cell r="O243" t="str">
            <v/>
          </cell>
          <cell r="R243" t="str">
            <v/>
          </cell>
        </row>
        <row r="244">
          <cell r="K244" t="str">
            <v/>
          </cell>
          <cell r="L244" t="str">
            <v/>
          </cell>
          <cell r="M244" t="str">
            <v/>
          </cell>
          <cell r="O244" t="str">
            <v/>
          </cell>
          <cell r="R244" t="str">
            <v/>
          </cell>
        </row>
        <row r="245">
          <cell r="K245" t="str">
            <v/>
          </cell>
          <cell r="L245" t="str">
            <v/>
          </cell>
          <cell r="M245" t="str">
            <v/>
          </cell>
          <cell r="O245" t="str">
            <v/>
          </cell>
          <cell r="R245" t="str">
            <v/>
          </cell>
        </row>
        <row r="246">
          <cell r="K246" t="str">
            <v/>
          </cell>
          <cell r="L246" t="str">
            <v/>
          </cell>
          <cell r="M246" t="str">
            <v/>
          </cell>
          <cell r="O246" t="str">
            <v/>
          </cell>
          <cell r="R246" t="str">
            <v/>
          </cell>
        </row>
        <row r="247">
          <cell r="K247" t="str">
            <v/>
          </cell>
          <cell r="L247" t="str">
            <v/>
          </cell>
          <cell r="M247" t="str">
            <v/>
          </cell>
          <cell r="O247" t="str">
            <v/>
          </cell>
          <cell r="R247" t="str">
            <v/>
          </cell>
        </row>
        <row r="248">
          <cell r="K248" t="str">
            <v/>
          </cell>
          <cell r="L248" t="str">
            <v/>
          </cell>
          <cell r="M248" t="str">
            <v/>
          </cell>
          <cell r="O248" t="str">
            <v/>
          </cell>
          <cell r="R248" t="str">
            <v/>
          </cell>
        </row>
        <row r="249">
          <cell r="K249" t="str">
            <v/>
          </cell>
          <cell r="L249" t="str">
            <v/>
          </cell>
          <cell r="M249" t="str">
            <v/>
          </cell>
          <cell r="O249" t="str">
            <v/>
          </cell>
          <cell r="R249" t="str">
            <v/>
          </cell>
        </row>
        <row r="250">
          <cell r="K250" t="str">
            <v/>
          </cell>
          <cell r="L250" t="str">
            <v/>
          </cell>
          <cell r="M250" t="str">
            <v/>
          </cell>
          <cell r="O250" t="str">
            <v/>
          </cell>
          <cell r="R250" t="str">
            <v/>
          </cell>
        </row>
        <row r="251">
          <cell r="K251" t="str">
            <v/>
          </cell>
          <cell r="L251" t="str">
            <v/>
          </cell>
          <cell r="M251" t="str">
            <v/>
          </cell>
          <cell r="O251" t="str">
            <v/>
          </cell>
          <cell r="R251" t="str">
            <v/>
          </cell>
        </row>
        <row r="252">
          <cell r="K252" t="str">
            <v/>
          </cell>
          <cell r="L252" t="str">
            <v/>
          </cell>
          <cell r="M252" t="str">
            <v/>
          </cell>
          <cell r="O252" t="str">
            <v/>
          </cell>
          <cell r="R252" t="str">
            <v/>
          </cell>
        </row>
        <row r="253">
          <cell r="K253" t="str">
            <v/>
          </cell>
          <cell r="L253" t="str">
            <v/>
          </cell>
          <cell r="M253" t="str">
            <v/>
          </cell>
          <cell r="O253" t="str">
            <v/>
          </cell>
          <cell r="R253" t="str">
            <v/>
          </cell>
        </row>
        <row r="254">
          <cell r="K254" t="str">
            <v/>
          </cell>
          <cell r="L254" t="str">
            <v/>
          </cell>
          <cell r="M254" t="str">
            <v/>
          </cell>
          <cell r="O254" t="str">
            <v/>
          </cell>
          <cell r="R254" t="str">
            <v/>
          </cell>
        </row>
        <row r="255">
          <cell r="K255" t="str">
            <v/>
          </cell>
          <cell r="L255" t="str">
            <v/>
          </cell>
          <cell r="M255" t="str">
            <v/>
          </cell>
          <cell r="O255" t="str">
            <v/>
          </cell>
          <cell r="R255" t="str">
            <v/>
          </cell>
        </row>
        <row r="256">
          <cell r="K256" t="str">
            <v/>
          </cell>
          <cell r="L256" t="str">
            <v/>
          </cell>
          <cell r="M256" t="str">
            <v/>
          </cell>
          <cell r="O256" t="str">
            <v/>
          </cell>
          <cell r="R256" t="str">
            <v/>
          </cell>
        </row>
        <row r="257">
          <cell r="K257" t="str">
            <v/>
          </cell>
          <cell r="L257" t="str">
            <v/>
          </cell>
          <cell r="M257" t="str">
            <v/>
          </cell>
          <cell r="O257" t="str">
            <v/>
          </cell>
          <cell r="R257" t="str">
            <v/>
          </cell>
        </row>
        <row r="258">
          <cell r="K258" t="str">
            <v/>
          </cell>
          <cell r="L258" t="str">
            <v/>
          </cell>
          <cell r="M258" t="str">
            <v/>
          </cell>
          <cell r="O258" t="str">
            <v/>
          </cell>
          <cell r="R258" t="str">
            <v/>
          </cell>
        </row>
        <row r="259">
          <cell r="K259" t="str">
            <v/>
          </cell>
          <cell r="L259" t="str">
            <v/>
          </cell>
          <cell r="M259" t="str">
            <v/>
          </cell>
          <cell r="O259" t="str">
            <v/>
          </cell>
          <cell r="R259" t="str">
            <v/>
          </cell>
        </row>
        <row r="260">
          <cell r="K260" t="str">
            <v/>
          </cell>
          <cell r="L260" t="str">
            <v/>
          </cell>
          <cell r="M260" t="str">
            <v/>
          </cell>
          <cell r="O260" t="str">
            <v/>
          </cell>
          <cell r="R260" t="str">
            <v/>
          </cell>
        </row>
        <row r="261">
          <cell r="K261" t="str">
            <v/>
          </cell>
          <cell r="L261" t="str">
            <v/>
          </cell>
          <cell r="M261" t="str">
            <v/>
          </cell>
          <cell r="O261" t="str">
            <v/>
          </cell>
          <cell r="R261" t="str">
            <v/>
          </cell>
        </row>
        <row r="262">
          <cell r="K262" t="str">
            <v/>
          </cell>
          <cell r="L262" t="str">
            <v/>
          </cell>
          <cell r="M262" t="str">
            <v/>
          </cell>
          <cell r="O262" t="str">
            <v/>
          </cell>
          <cell r="R262" t="str">
            <v/>
          </cell>
        </row>
        <row r="263">
          <cell r="K263" t="str">
            <v/>
          </cell>
          <cell r="L263" t="str">
            <v/>
          </cell>
          <cell r="M263" t="str">
            <v/>
          </cell>
          <cell r="O263" t="str">
            <v/>
          </cell>
          <cell r="R263" t="str">
            <v/>
          </cell>
        </row>
        <row r="264">
          <cell r="K264" t="str">
            <v/>
          </cell>
          <cell r="L264" t="str">
            <v/>
          </cell>
          <cell r="M264" t="str">
            <v/>
          </cell>
          <cell r="O264" t="str">
            <v/>
          </cell>
          <cell r="R264" t="str">
            <v/>
          </cell>
        </row>
        <row r="265">
          <cell r="K265" t="str">
            <v/>
          </cell>
          <cell r="L265" t="str">
            <v/>
          </cell>
          <cell r="M265" t="str">
            <v/>
          </cell>
          <cell r="O265" t="str">
            <v/>
          </cell>
          <cell r="R265" t="str">
            <v/>
          </cell>
        </row>
        <row r="266">
          <cell r="K266" t="str">
            <v/>
          </cell>
          <cell r="L266" t="str">
            <v/>
          </cell>
          <cell r="M266" t="str">
            <v/>
          </cell>
          <cell r="O266" t="str">
            <v/>
          </cell>
          <cell r="R266" t="str">
            <v/>
          </cell>
        </row>
        <row r="267">
          <cell r="K267" t="str">
            <v/>
          </cell>
          <cell r="L267" t="str">
            <v/>
          </cell>
          <cell r="M267" t="str">
            <v/>
          </cell>
          <cell r="O267" t="str">
            <v/>
          </cell>
          <cell r="R267" t="str">
            <v/>
          </cell>
        </row>
        <row r="268">
          <cell r="K268" t="str">
            <v/>
          </cell>
          <cell r="L268" t="str">
            <v/>
          </cell>
          <cell r="M268" t="str">
            <v/>
          </cell>
          <cell r="O268" t="str">
            <v/>
          </cell>
          <cell r="R268" t="str">
            <v/>
          </cell>
        </row>
        <row r="269">
          <cell r="K269" t="str">
            <v/>
          </cell>
          <cell r="L269" t="str">
            <v/>
          </cell>
          <cell r="M269" t="str">
            <v/>
          </cell>
          <cell r="O269" t="str">
            <v/>
          </cell>
          <cell r="R269" t="str">
            <v/>
          </cell>
        </row>
        <row r="270">
          <cell r="K270" t="str">
            <v/>
          </cell>
          <cell r="L270" t="str">
            <v/>
          </cell>
          <cell r="M270" t="str">
            <v/>
          </cell>
          <cell r="O270" t="str">
            <v/>
          </cell>
          <cell r="R270" t="str">
            <v/>
          </cell>
        </row>
        <row r="271">
          <cell r="K271" t="str">
            <v/>
          </cell>
          <cell r="L271" t="str">
            <v/>
          </cell>
          <cell r="M271" t="str">
            <v/>
          </cell>
          <cell r="O271" t="str">
            <v/>
          </cell>
          <cell r="R271" t="str">
            <v/>
          </cell>
        </row>
        <row r="272">
          <cell r="K272" t="str">
            <v/>
          </cell>
          <cell r="L272" t="str">
            <v/>
          </cell>
          <cell r="M272" t="str">
            <v/>
          </cell>
          <cell r="O272" t="str">
            <v/>
          </cell>
          <cell r="R272" t="str">
            <v/>
          </cell>
        </row>
        <row r="273">
          <cell r="K273" t="str">
            <v/>
          </cell>
          <cell r="L273" t="str">
            <v/>
          </cell>
          <cell r="M273" t="str">
            <v/>
          </cell>
          <cell r="O273" t="str">
            <v/>
          </cell>
          <cell r="R273" t="str">
            <v/>
          </cell>
        </row>
        <row r="274">
          <cell r="K274" t="str">
            <v/>
          </cell>
          <cell r="L274" t="str">
            <v/>
          </cell>
          <cell r="M274" t="str">
            <v/>
          </cell>
          <cell r="O274" t="str">
            <v/>
          </cell>
          <cell r="R274" t="str">
            <v/>
          </cell>
        </row>
        <row r="275">
          <cell r="K275" t="str">
            <v/>
          </cell>
          <cell r="L275" t="str">
            <v/>
          </cell>
          <cell r="M275" t="str">
            <v/>
          </cell>
          <cell r="O275" t="str">
            <v/>
          </cell>
          <cell r="R275" t="str">
            <v/>
          </cell>
        </row>
        <row r="276">
          <cell r="K276" t="str">
            <v/>
          </cell>
          <cell r="L276" t="str">
            <v/>
          </cell>
          <cell r="M276" t="str">
            <v/>
          </cell>
          <cell r="O276" t="str">
            <v/>
          </cell>
          <cell r="R276" t="str">
            <v/>
          </cell>
        </row>
        <row r="277">
          <cell r="K277" t="str">
            <v/>
          </cell>
          <cell r="L277" t="str">
            <v/>
          </cell>
          <cell r="M277" t="str">
            <v/>
          </cell>
          <cell r="O277" t="str">
            <v/>
          </cell>
          <cell r="R277" t="str">
            <v/>
          </cell>
        </row>
        <row r="278">
          <cell r="K278" t="str">
            <v/>
          </cell>
          <cell r="L278" t="str">
            <v/>
          </cell>
          <cell r="M278" t="str">
            <v/>
          </cell>
          <cell r="O278" t="str">
            <v/>
          </cell>
          <cell r="R278" t="str">
            <v/>
          </cell>
        </row>
        <row r="279">
          <cell r="K279" t="str">
            <v/>
          </cell>
          <cell r="L279" t="str">
            <v/>
          </cell>
          <cell r="M279" t="str">
            <v/>
          </cell>
          <cell r="O279" t="str">
            <v/>
          </cell>
          <cell r="R279" t="str">
            <v/>
          </cell>
        </row>
        <row r="280">
          <cell r="K280" t="str">
            <v/>
          </cell>
          <cell r="L280" t="str">
            <v/>
          </cell>
          <cell r="M280" t="str">
            <v/>
          </cell>
          <cell r="O280" t="str">
            <v/>
          </cell>
          <cell r="R280" t="str">
            <v/>
          </cell>
        </row>
        <row r="281">
          <cell r="K281" t="str">
            <v/>
          </cell>
          <cell r="L281" t="str">
            <v/>
          </cell>
          <cell r="M281" t="str">
            <v/>
          </cell>
          <cell r="O281" t="str">
            <v/>
          </cell>
          <cell r="R281" t="str">
            <v/>
          </cell>
        </row>
        <row r="282">
          <cell r="K282" t="str">
            <v/>
          </cell>
          <cell r="L282" t="str">
            <v/>
          </cell>
          <cell r="M282" t="str">
            <v/>
          </cell>
          <cell r="O282" t="str">
            <v/>
          </cell>
          <cell r="R282" t="str">
            <v/>
          </cell>
        </row>
        <row r="283">
          <cell r="K283" t="str">
            <v/>
          </cell>
          <cell r="L283" t="str">
            <v/>
          </cell>
          <cell r="M283" t="str">
            <v/>
          </cell>
          <cell r="O283" t="str">
            <v/>
          </cell>
          <cell r="R283" t="str">
            <v/>
          </cell>
        </row>
        <row r="284">
          <cell r="K284" t="str">
            <v/>
          </cell>
          <cell r="L284" t="str">
            <v/>
          </cell>
          <cell r="M284" t="str">
            <v/>
          </cell>
          <cell r="O284" t="str">
            <v/>
          </cell>
          <cell r="R284" t="str">
            <v/>
          </cell>
        </row>
        <row r="285">
          <cell r="K285" t="str">
            <v/>
          </cell>
          <cell r="L285" t="str">
            <v/>
          </cell>
          <cell r="M285" t="str">
            <v/>
          </cell>
          <cell r="O285" t="str">
            <v/>
          </cell>
          <cell r="R285" t="str">
            <v/>
          </cell>
        </row>
        <row r="286">
          <cell r="K286" t="str">
            <v/>
          </cell>
          <cell r="L286" t="str">
            <v/>
          </cell>
          <cell r="M286" t="str">
            <v/>
          </cell>
          <cell r="O286" t="str">
            <v/>
          </cell>
          <cell r="R286" t="str">
            <v/>
          </cell>
        </row>
        <row r="287">
          <cell r="K287" t="str">
            <v/>
          </cell>
          <cell r="L287" t="str">
            <v/>
          </cell>
          <cell r="M287" t="str">
            <v/>
          </cell>
          <cell r="O287" t="str">
            <v/>
          </cell>
          <cell r="R287" t="str">
            <v/>
          </cell>
        </row>
        <row r="288">
          <cell r="K288" t="str">
            <v/>
          </cell>
          <cell r="L288" t="str">
            <v/>
          </cell>
          <cell r="M288" t="str">
            <v/>
          </cell>
          <cell r="O288" t="str">
            <v/>
          </cell>
          <cell r="R288" t="str">
            <v/>
          </cell>
        </row>
        <row r="289">
          <cell r="K289" t="str">
            <v/>
          </cell>
          <cell r="L289" t="str">
            <v/>
          </cell>
          <cell r="M289" t="str">
            <v/>
          </cell>
          <cell r="O289" t="str">
            <v/>
          </cell>
          <cell r="R289" t="str">
            <v/>
          </cell>
        </row>
        <row r="290">
          <cell r="K290" t="str">
            <v/>
          </cell>
          <cell r="L290" t="str">
            <v/>
          </cell>
          <cell r="M290" t="str">
            <v/>
          </cell>
          <cell r="O290" t="str">
            <v/>
          </cell>
          <cell r="R290" t="str">
            <v/>
          </cell>
        </row>
        <row r="291">
          <cell r="K291" t="str">
            <v/>
          </cell>
          <cell r="L291" t="str">
            <v/>
          </cell>
          <cell r="M291" t="str">
            <v/>
          </cell>
          <cell r="O291" t="str">
            <v/>
          </cell>
          <cell r="R291" t="str">
            <v/>
          </cell>
        </row>
        <row r="292">
          <cell r="K292" t="str">
            <v/>
          </cell>
          <cell r="L292" t="str">
            <v/>
          </cell>
          <cell r="M292" t="str">
            <v/>
          </cell>
          <cell r="O292" t="str">
            <v/>
          </cell>
          <cell r="R292" t="str">
            <v/>
          </cell>
        </row>
        <row r="293">
          <cell r="K293" t="str">
            <v/>
          </cell>
          <cell r="L293" t="str">
            <v/>
          </cell>
          <cell r="M293" t="str">
            <v/>
          </cell>
          <cell r="O293" t="str">
            <v/>
          </cell>
          <cell r="R293" t="str">
            <v/>
          </cell>
        </row>
        <row r="294">
          <cell r="K294" t="str">
            <v/>
          </cell>
          <cell r="L294" t="str">
            <v/>
          </cell>
          <cell r="M294" t="str">
            <v/>
          </cell>
          <cell r="O294" t="str">
            <v/>
          </cell>
          <cell r="R294" t="str">
            <v/>
          </cell>
        </row>
        <row r="295">
          <cell r="K295" t="str">
            <v/>
          </cell>
          <cell r="L295" t="str">
            <v/>
          </cell>
          <cell r="M295" t="str">
            <v/>
          </cell>
          <cell r="O295" t="str">
            <v/>
          </cell>
          <cell r="R295" t="str">
            <v/>
          </cell>
        </row>
        <row r="296">
          <cell r="K296" t="str">
            <v/>
          </cell>
          <cell r="L296" t="str">
            <v/>
          </cell>
          <cell r="M296" t="str">
            <v/>
          </cell>
          <cell r="O296" t="str">
            <v/>
          </cell>
          <cell r="R296" t="str">
            <v/>
          </cell>
        </row>
        <row r="297">
          <cell r="K297" t="str">
            <v/>
          </cell>
          <cell r="L297" t="str">
            <v/>
          </cell>
          <cell r="M297" t="str">
            <v/>
          </cell>
          <cell r="O297" t="str">
            <v/>
          </cell>
          <cell r="R297" t="str">
            <v/>
          </cell>
        </row>
        <row r="298">
          <cell r="K298" t="str">
            <v/>
          </cell>
          <cell r="L298" t="str">
            <v/>
          </cell>
          <cell r="M298" t="str">
            <v/>
          </cell>
          <cell r="O298" t="str">
            <v/>
          </cell>
          <cell r="R298" t="str">
            <v/>
          </cell>
        </row>
        <row r="299">
          <cell r="K299" t="str">
            <v/>
          </cell>
          <cell r="L299" t="str">
            <v/>
          </cell>
          <cell r="M299" t="str">
            <v/>
          </cell>
          <cell r="O299" t="str">
            <v/>
          </cell>
          <cell r="R299" t="str">
            <v/>
          </cell>
        </row>
        <row r="300">
          <cell r="K300" t="str">
            <v/>
          </cell>
          <cell r="L300" t="str">
            <v/>
          </cell>
          <cell r="M300" t="str">
            <v/>
          </cell>
          <cell r="O300" t="str">
            <v/>
          </cell>
          <cell r="R300" t="str">
            <v/>
          </cell>
        </row>
        <row r="301">
          <cell r="K301" t="str">
            <v/>
          </cell>
          <cell r="L301" t="str">
            <v/>
          </cell>
          <cell r="M301" t="str">
            <v/>
          </cell>
          <cell r="O301" t="str">
            <v/>
          </cell>
          <cell r="R301" t="str">
            <v/>
          </cell>
        </row>
        <row r="302">
          <cell r="K302" t="str">
            <v/>
          </cell>
          <cell r="L302" t="str">
            <v/>
          </cell>
          <cell r="M302" t="str">
            <v/>
          </cell>
          <cell r="O302" t="str">
            <v/>
          </cell>
          <cell r="R302" t="str">
            <v/>
          </cell>
        </row>
        <row r="303">
          <cell r="K303" t="str">
            <v/>
          </cell>
          <cell r="L303" t="str">
            <v/>
          </cell>
          <cell r="M303" t="str">
            <v/>
          </cell>
          <cell r="O303" t="str">
            <v/>
          </cell>
          <cell r="R303" t="str">
            <v/>
          </cell>
        </row>
      </sheetData>
      <sheetData sheetId="9">
        <row r="4">
          <cell r="G4" t="str">
            <v>Shop</v>
          </cell>
        </row>
        <row r="5">
          <cell r="G5" t="str">
            <v>VNV32</v>
          </cell>
        </row>
        <row r="6">
          <cell r="G6" t="str">
            <v>AEON Binh Tan</v>
          </cell>
        </row>
        <row r="7">
          <cell r="G7" t="str">
            <v>G-25 Floor 1, 17A St., Binh Tri Dong B, Binh Tan Dist., HCMC</v>
          </cell>
        </row>
        <row r="8">
          <cell r="G8">
            <v>203.85</v>
          </cell>
          <cell r="H8" t="str">
            <v>sq. m</v>
          </cell>
        </row>
        <row r="9">
          <cell r="G9" t="str">
            <v>Gior Fashion Company Limited</v>
          </cell>
        </row>
        <row r="10">
          <cell r="G10" t="str">
            <v>AEON</v>
          </cell>
        </row>
        <row r="11">
          <cell r="G11">
            <v>30</v>
          </cell>
        </row>
        <row r="13">
          <cell r="G13">
            <v>30</v>
          </cell>
        </row>
        <row r="14">
          <cell r="G14">
            <v>42404</v>
          </cell>
        </row>
        <row r="15">
          <cell r="G15">
            <v>44377</v>
          </cell>
        </row>
        <row r="20">
          <cell r="G20" t="str">
            <v>NA</v>
          </cell>
        </row>
        <row r="23">
          <cell r="G23" t="str">
            <v>NA</v>
          </cell>
        </row>
        <row r="24">
          <cell r="G24" t="str">
            <v>NA</v>
          </cell>
        </row>
        <row r="27">
          <cell r="G27" t="str">
            <v>NA</v>
          </cell>
        </row>
        <row r="29">
          <cell r="G29" t="str">
            <v>VND</v>
          </cell>
        </row>
        <row r="30">
          <cell r="G30" t="str">
            <v>payable at the beginning</v>
          </cell>
        </row>
        <row r="32">
          <cell r="G32" t="str">
            <v>Yes</v>
          </cell>
        </row>
        <row r="36">
          <cell r="G36" t="str">
            <v>NA</v>
          </cell>
        </row>
        <row r="40">
          <cell r="G40" t="str">
            <v>NA</v>
          </cell>
        </row>
        <row r="45">
          <cell r="G45" t="str">
            <v>NA</v>
          </cell>
        </row>
        <row r="49">
          <cell r="G49" t="str">
            <v>NA</v>
          </cell>
        </row>
        <row r="53">
          <cell r="G53" t="str">
            <v>NA</v>
          </cell>
        </row>
        <row r="57">
          <cell r="G57">
            <v>467102000</v>
          </cell>
        </row>
        <row r="58">
          <cell r="G58">
            <v>446187000</v>
          </cell>
        </row>
        <row r="59">
          <cell r="G59">
            <v>20915000</v>
          </cell>
        </row>
        <row r="62">
          <cell r="G62">
            <v>7.8E-2</v>
          </cell>
        </row>
        <row r="63">
          <cell r="G63">
            <v>6.4999999999999997E-3</v>
          </cell>
        </row>
        <row r="64">
          <cell r="G64">
            <v>4108637520</v>
          </cell>
        </row>
        <row r="65">
          <cell r="G65">
            <v>4108637520</v>
          </cell>
        </row>
        <row r="66">
          <cell r="G66">
            <v>0</v>
          </cell>
        </row>
        <row r="70">
          <cell r="G70">
            <v>3854850546.1927633</v>
          </cell>
        </row>
        <row r="71">
          <cell r="G71">
            <v>3724712706.1927633</v>
          </cell>
        </row>
        <row r="72">
          <cell r="G72">
            <v>130137840</v>
          </cell>
          <cell r="H72">
            <v>0</v>
          </cell>
        </row>
        <row r="75">
          <cell r="H75">
            <v>0</v>
          </cell>
        </row>
        <row r="124">
          <cell r="J124">
            <v>3724712706.1927633</v>
          </cell>
          <cell r="K124" t="str">
            <v/>
          </cell>
          <cell r="L124" t="str">
            <v/>
          </cell>
          <cell r="M124" t="str">
            <v/>
          </cell>
          <cell r="O124">
            <v>24210632.590252962</v>
          </cell>
          <cell r="Q124">
            <v>3854850546.1927633</v>
          </cell>
          <cell r="R124">
            <v>-128495018.20642544</v>
          </cell>
        </row>
        <row r="125">
          <cell r="K125">
            <v>-130137840</v>
          </cell>
          <cell r="L125">
            <v>0</v>
          </cell>
          <cell r="M125">
            <v>0</v>
          </cell>
          <cell r="O125">
            <v>23522105.742089603</v>
          </cell>
          <cell r="R125">
            <v>-128495018.20642544</v>
          </cell>
        </row>
        <row r="126">
          <cell r="K126">
            <v>-130137840</v>
          </cell>
          <cell r="L126">
            <v>0</v>
          </cell>
          <cell r="M126">
            <v>0</v>
          </cell>
          <cell r="O126">
            <v>22829103.469413187</v>
          </cell>
          <cell r="R126">
            <v>-128495018.20642544</v>
          </cell>
        </row>
        <row r="127">
          <cell r="K127">
            <v>-130137840</v>
          </cell>
          <cell r="L127">
            <v>0</v>
          </cell>
          <cell r="M127">
            <v>0</v>
          </cell>
          <cell r="O127">
            <v>22131596.681964375</v>
          </cell>
          <cell r="R127">
            <v>-128495018.20642544</v>
          </cell>
        </row>
        <row r="128">
          <cell r="K128">
            <v>-130137840</v>
          </cell>
          <cell r="L128">
            <v>0</v>
          </cell>
          <cell r="M128">
            <v>0</v>
          </cell>
          <cell r="O128">
            <v>21429556.100397144</v>
          </cell>
          <cell r="R128">
            <v>-128495018.20642544</v>
          </cell>
        </row>
        <row r="129">
          <cell r="K129">
            <v>-130137840</v>
          </cell>
          <cell r="L129">
            <v>0</v>
          </cell>
          <cell r="M129">
            <v>0</v>
          </cell>
          <cell r="O129">
            <v>20722952.255049724</v>
          </cell>
          <cell r="R129">
            <v>-128495018.20642544</v>
          </cell>
        </row>
        <row r="130">
          <cell r="K130">
            <v>-139433400</v>
          </cell>
          <cell r="L130">
            <v>0</v>
          </cell>
          <cell r="M130">
            <v>0</v>
          </cell>
          <cell r="O130">
            <v>19951334.344707549</v>
          </cell>
          <cell r="R130">
            <v>-128495018.20642544</v>
          </cell>
        </row>
        <row r="131">
          <cell r="K131">
            <v>-139433400</v>
          </cell>
          <cell r="L131">
            <v>0</v>
          </cell>
          <cell r="M131">
            <v>0</v>
          </cell>
          <cell r="O131">
            <v>19174700.917948145</v>
          </cell>
          <cell r="R131">
            <v>-128495018.20642544</v>
          </cell>
        </row>
        <row r="132">
          <cell r="K132">
            <v>-139433400</v>
          </cell>
          <cell r="L132">
            <v>0</v>
          </cell>
          <cell r="M132">
            <v>0</v>
          </cell>
          <cell r="O132">
            <v>18393019.373914808</v>
          </cell>
          <cell r="R132">
            <v>-128495018.20642544</v>
          </cell>
        </row>
        <row r="133">
          <cell r="K133">
            <v>-139433400</v>
          </cell>
          <cell r="L133">
            <v>0</v>
          </cell>
          <cell r="M133">
            <v>0</v>
          </cell>
          <cell r="O133">
            <v>17606256.899845254</v>
          </cell>
          <cell r="R133">
            <v>-128495018.20642544</v>
          </cell>
        </row>
        <row r="134">
          <cell r="K134">
            <v>-139433400</v>
          </cell>
          <cell r="L134">
            <v>0</v>
          </cell>
          <cell r="M134">
            <v>0</v>
          </cell>
          <cell r="O134">
            <v>16814380.469694249</v>
          </cell>
          <cell r="R134">
            <v>-128495018.20642544</v>
          </cell>
        </row>
        <row r="135">
          <cell r="K135">
            <v>-139433400</v>
          </cell>
          <cell r="L135">
            <v>0</v>
          </cell>
          <cell r="M135">
            <v>0</v>
          </cell>
          <cell r="O135">
            <v>16017356.84274726</v>
          </cell>
          <cell r="R135">
            <v>-128495018.20642544</v>
          </cell>
        </row>
        <row r="136">
          <cell r="K136">
            <v>-139433400</v>
          </cell>
          <cell r="L136">
            <v>0</v>
          </cell>
          <cell r="M136">
            <v>0</v>
          </cell>
          <cell r="O136">
            <v>15215152.562225116</v>
          </cell>
          <cell r="R136">
            <v>-128495018.20642544</v>
          </cell>
        </row>
        <row r="137">
          <cell r="K137">
            <v>-139433400</v>
          </cell>
          <cell r="L137">
            <v>0</v>
          </cell>
          <cell r="M137">
            <v>0</v>
          </cell>
          <cell r="O137">
            <v>14407733.953879582</v>
          </cell>
          <cell r="R137">
            <v>-128495018.20642544</v>
          </cell>
        </row>
        <row r="138">
          <cell r="K138">
            <v>-139433400</v>
          </cell>
          <cell r="L138">
            <v>0</v>
          </cell>
          <cell r="M138">
            <v>0</v>
          </cell>
          <cell r="O138">
            <v>13595067.124579798</v>
          </cell>
          <cell r="R138">
            <v>-128495018.20642544</v>
          </cell>
        </row>
        <row r="139">
          <cell r="K139">
            <v>-139433400</v>
          </cell>
          <cell r="L139">
            <v>0</v>
          </cell>
          <cell r="M139">
            <v>0</v>
          </cell>
          <cell r="O139">
            <v>12777117.960889567</v>
          </cell>
          <cell r="R139">
            <v>-128495018.20642544</v>
          </cell>
        </row>
        <row r="140">
          <cell r="K140">
            <v>-139433400</v>
          </cell>
          <cell r="L140">
            <v>0</v>
          </cell>
          <cell r="M140">
            <v>0</v>
          </cell>
          <cell r="O140">
            <v>11953852.12763535</v>
          </cell>
          <cell r="R140">
            <v>-128495018.20642544</v>
          </cell>
        </row>
        <row r="141">
          <cell r="K141">
            <v>-139433400</v>
          </cell>
          <cell r="L141">
            <v>0</v>
          </cell>
          <cell r="M141">
            <v>0</v>
          </cell>
          <cell r="O141">
            <v>11125235.066464979</v>
          </cell>
          <cell r="R141">
            <v>-128495018.20642544</v>
          </cell>
        </row>
        <row r="142">
          <cell r="K142">
            <v>-148728960</v>
          </cell>
          <cell r="L142">
            <v>0</v>
          </cell>
          <cell r="M142">
            <v>0</v>
          </cell>
          <cell r="O142">
            <v>10230810.854397001</v>
          </cell>
          <cell r="R142">
            <v>-128495018.20642544</v>
          </cell>
        </row>
        <row r="143">
          <cell r="K143">
            <v>-148728960</v>
          </cell>
          <cell r="L143">
            <v>0</v>
          </cell>
          <cell r="M143">
            <v>0</v>
          </cell>
          <cell r="O143">
            <v>9330572.8849505819</v>
          </cell>
          <cell r="R143">
            <v>-128495018.20642544</v>
          </cell>
        </row>
        <row r="144">
          <cell r="K144">
            <v>-148728960</v>
          </cell>
          <cell r="L144">
            <v>0</v>
          </cell>
          <cell r="M144">
            <v>0</v>
          </cell>
          <cell r="O144">
            <v>8424483.36870276</v>
          </cell>
          <cell r="R144">
            <v>-128495018.20642544</v>
          </cell>
        </row>
        <row r="145">
          <cell r="K145">
            <v>-148728960</v>
          </cell>
          <cell r="L145">
            <v>0</v>
          </cell>
          <cell r="M145">
            <v>0</v>
          </cell>
          <cell r="O145">
            <v>7512504.270599328</v>
          </cell>
          <cell r="R145">
            <v>-128495018.20642544</v>
          </cell>
        </row>
        <row r="146">
          <cell r="K146">
            <v>-148728960</v>
          </cell>
          <cell r="L146">
            <v>0</v>
          </cell>
          <cell r="M146">
            <v>0</v>
          </cell>
          <cell r="O146">
            <v>6594597.3083582241</v>
          </cell>
          <cell r="R146">
            <v>-128495018.20642544</v>
          </cell>
        </row>
        <row r="147">
          <cell r="K147">
            <v>-148728960</v>
          </cell>
          <cell r="L147">
            <v>0</v>
          </cell>
          <cell r="M147">
            <v>0</v>
          </cell>
          <cell r="O147">
            <v>5670723.950862552</v>
          </cell>
          <cell r="R147">
            <v>-128495018.20642544</v>
          </cell>
        </row>
        <row r="148">
          <cell r="K148">
            <v>-148728960</v>
          </cell>
          <cell r="L148">
            <v>0</v>
          </cell>
          <cell r="M148">
            <v>0</v>
          </cell>
          <cell r="O148">
            <v>4740845.4165431587</v>
          </cell>
          <cell r="R148">
            <v>-128495018.20642544</v>
          </cell>
        </row>
        <row r="149">
          <cell r="K149">
            <v>-148728960</v>
          </cell>
          <cell r="L149">
            <v>0</v>
          </cell>
          <cell r="M149">
            <v>0</v>
          </cell>
          <cell r="O149">
            <v>3804922.6717506889</v>
          </cell>
          <cell r="R149">
            <v>-128495018.20642544</v>
          </cell>
        </row>
        <row r="150">
          <cell r="K150">
            <v>-148728960</v>
          </cell>
          <cell r="L150">
            <v>0</v>
          </cell>
          <cell r="M150">
            <v>0</v>
          </cell>
          <cell r="O150">
            <v>2862916.4291170682</v>
          </cell>
          <cell r="R150">
            <v>-128495018.20642544</v>
          </cell>
        </row>
        <row r="151">
          <cell r="K151">
            <v>-148728960</v>
          </cell>
          <cell r="L151">
            <v>0</v>
          </cell>
          <cell r="M151">
            <v>0</v>
          </cell>
          <cell r="O151">
            <v>1914787.1459063294</v>
          </cell>
          <cell r="R151">
            <v>-128495018.20642544</v>
          </cell>
        </row>
        <row r="152">
          <cell r="K152">
            <v>-148728960</v>
          </cell>
          <cell r="L152">
            <v>0</v>
          </cell>
          <cell r="M152">
            <v>0</v>
          </cell>
          <cell r="O152">
            <v>960495.02235472063</v>
          </cell>
          <cell r="R152">
            <v>-128495018.20642544</v>
          </cell>
        </row>
        <row r="153">
          <cell r="K153">
            <v>-148728960</v>
          </cell>
          <cell r="L153">
            <v>0</v>
          </cell>
          <cell r="M153">
            <v>0</v>
          </cell>
          <cell r="O153">
            <v>2.6345252990722656E-8</v>
          </cell>
          <cell r="R153">
            <v>-128495018.20642544</v>
          </cell>
        </row>
        <row r="154">
          <cell r="K154" t="str">
            <v/>
          </cell>
          <cell r="L154" t="str">
            <v/>
          </cell>
          <cell r="M154" t="str">
            <v/>
          </cell>
          <cell r="O154" t="str">
            <v/>
          </cell>
          <cell r="R154" t="str">
            <v/>
          </cell>
        </row>
        <row r="155">
          <cell r="K155" t="str">
            <v/>
          </cell>
          <cell r="L155" t="str">
            <v/>
          </cell>
          <cell r="M155" t="str">
            <v/>
          </cell>
          <cell r="O155" t="str">
            <v/>
          </cell>
          <cell r="R155" t="str">
            <v/>
          </cell>
        </row>
        <row r="156">
          <cell r="K156" t="str">
            <v/>
          </cell>
          <cell r="L156" t="str">
            <v/>
          </cell>
          <cell r="M156" t="str">
            <v/>
          </cell>
          <cell r="O156" t="str">
            <v/>
          </cell>
          <cell r="R156" t="str">
            <v/>
          </cell>
        </row>
        <row r="157">
          <cell r="K157" t="str">
            <v/>
          </cell>
          <cell r="L157" t="str">
            <v/>
          </cell>
          <cell r="M157" t="str">
            <v/>
          </cell>
          <cell r="O157" t="str">
            <v/>
          </cell>
          <cell r="R157" t="str">
            <v/>
          </cell>
        </row>
        <row r="158">
          <cell r="K158" t="str">
            <v/>
          </cell>
          <cell r="L158" t="str">
            <v/>
          </cell>
          <cell r="M158" t="str">
            <v/>
          </cell>
          <cell r="O158" t="str">
            <v/>
          </cell>
          <cell r="R158" t="str">
            <v/>
          </cell>
        </row>
        <row r="159">
          <cell r="K159" t="str">
            <v/>
          </cell>
          <cell r="L159" t="str">
            <v/>
          </cell>
          <cell r="M159" t="str">
            <v/>
          </cell>
          <cell r="O159" t="str">
            <v/>
          </cell>
          <cell r="R159" t="str">
            <v/>
          </cell>
        </row>
        <row r="160">
          <cell r="K160" t="str">
            <v/>
          </cell>
          <cell r="L160" t="str">
            <v/>
          </cell>
          <cell r="M160" t="str">
            <v/>
          </cell>
          <cell r="O160" t="str">
            <v/>
          </cell>
          <cell r="R160" t="str">
            <v/>
          </cell>
        </row>
        <row r="161">
          <cell r="K161" t="str">
            <v/>
          </cell>
          <cell r="L161" t="str">
            <v/>
          </cell>
          <cell r="M161" t="str">
            <v/>
          </cell>
          <cell r="O161" t="str">
            <v/>
          </cell>
          <cell r="R161" t="str">
            <v/>
          </cell>
        </row>
        <row r="162">
          <cell r="K162" t="str">
            <v/>
          </cell>
          <cell r="L162" t="str">
            <v/>
          </cell>
          <cell r="M162" t="str">
            <v/>
          </cell>
          <cell r="O162" t="str">
            <v/>
          </cell>
          <cell r="R162" t="str">
            <v/>
          </cell>
        </row>
        <row r="163">
          <cell r="K163" t="str">
            <v/>
          </cell>
          <cell r="L163" t="str">
            <v/>
          </cell>
          <cell r="M163" t="str">
            <v/>
          </cell>
          <cell r="O163" t="str">
            <v/>
          </cell>
          <cell r="R163" t="str">
            <v/>
          </cell>
        </row>
        <row r="164">
          <cell r="K164" t="str">
            <v/>
          </cell>
          <cell r="L164" t="str">
            <v/>
          </cell>
          <cell r="M164" t="str">
            <v/>
          </cell>
          <cell r="O164" t="str">
            <v/>
          </cell>
          <cell r="R164" t="str">
            <v/>
          </cell>
        </row>
        <row r="165">
          <cell r="K165" t="str">
            <v/>
          </cell>
          <cell r="L165" t="str">
            <v/>
          </cell>
          <cell r="M165" t="str">
            <v/>
          </cell>
          <cell r="O165" t="str">
            <v/>
          </cell>
          <cell r="R165" t="str">
            <v/>
          </cell>
        </row>
        <row r="166">
          <cell r="K166" t="str">
            <v/>
          </cell>
          <cell r="L166" t="str">
            <v/>
          </cell>
          <cell r="M166" t="str">
            <v/>
          </cell>
          <cell r="O166" t="str">
            <v/>
          </cell>
          <cell r="R166" t="str">
            <v/>
          </cell>
        </row>
        <row r="167">
          <cell r="K167" t="str">
            <v/>
          </cell>
          <cell r="L167" t="str">
            <v/>
          </cell>
          <cell r="M167" t="str">
            <v/>
          </cell>
          <cell r="O167" t="str">
            <v/>
          </cell>
          <cell r="R167" t="str">
            <v/>
          </cell>
        </row>
        <row r="168">
          <cell r="K168" t="str">
            <v/>
          </cell>
          <cell r="L168" t="str">
            <v/>
          </cell>
          <cell r="M168" t="str">
            <v/>
          </cell>
          <cell r="O168" t="str">
            <v/>
          </cell>
          <cell r="R168" t="str">
            <v/>
          </cell>
        </row>
        <row r="169">
          <cell r="K169" t="str">
            <v/>
          </cell>
          <cell r="L169" t="str">
            <v/>
          </cell>
          <cell r="M169" t="str">
            <v/>
          </cell>
          <cell r="O169" t="str">
            <v/>
          </cell>
          <cell r="R169" t="str">
            <v/>
          </cell>
        </row>
        <row r="170">
          <cell r="K170" t="str">
            <v/>
          </cell>
          <cell r="L170" t="str">
            <v/>
          </cell>
          <cell r="M170" t="str">
            <v/>
          </cell>
          <cell r="O170" t="str">
            <v/>
          </cell>
          <cell r="R170" t="str">
            <v/>
          </cell>
        </row>
        <row r="171">
          <cell r="K171" t="str">
            <v/>
          </cell>
          <cell r="L171" t="str">
            <v/>
          </cell>
          <cell r="M171" t="str">
            <v/>
          </cell>
          <cell r="O171" t="str">
            <v/>
          </cell>
          <cell r="R171" t="str">
            <v/>
          </cell>
        </row>
        <row r="172">
          <cell r="K172" t="str">
            <v/>
          </cell>
          <cell r="L172" t="str">
            <v/>
          </cell>
          <cell r="M172" t="str">
            <v/>
          </cell>
          <cell r="O172" t="str">
            <v/>
          </cell>
          <cell r="R172" t="str">
            <v/>
          </cell>
        </row>
        <row r="173">
          <cell r="K173" t="str">
            <v/>
          </cell>
          <cell r="L173" t="str">
            <v/>
          </cell>
          <cell r="M173" t="str">
            <v/>
          </cell>
          <cell r="O173" t="str">
            <v/>
          </cell>
          <cell r="R173" t="str">
            <v/>
          </cell>
        </row>
        <row r="174">
          <cell r="K174" t="str">
            <v/>
          </cell>
          <cell r="L174" t="str">
            <v/>
          </cell>
          <cell r="M174" t="str">
            <v/>
          </cell>
          <cell r="O174" t="str">
            <v/>
          </cell>
          <cell r="R174" t="str">
            <v/>
          </cell>
        </row>
        <row r="175">
          <cell r="K175" t="str">
            <v/>
          </cell>
          <cell r="L175" t="str">
            <v/>
          </cell>
          <cell r="M175" t="str">
            <v/>
          </cell>
          <cell r="O175" t="str">
            <v/>
          </cell>
          <cell r="R175" t="str">
            <v/>
          </cell>
        </row>
        <row r="176">
          <cell r="K176" t="str">
            <v/>
          </cell>
          <cell r="L176" t="str">
            <v/>
          </cell>
          <cell r="M176" t="str">
            <v/>
          </cell>
          <cell r="O176" t="str">
            <v/>
          </cell>
          <cell r="R176" t="str">
            <v/>
          </cell>
        </row>
        <row r="177">
          <cell r="K177" t="str">
            <v/>
          </cell>
          <cell r="L177" t="str">
            <v/>
          </cell>
          <cell r="M177" t="str">
            <v/>
          </cell>
          <cell r="O177" t="str">
            <v/>
          </cell>
          <cell r="R177" t="str">
            <v/>
          </cell>
        </row>
        <row r="178">
          <cell r="K178" t="str">
            <v/>
          </cell>
          <cell r="L178" t="str">
            <v/>
          </cell>
          <cell r="M178" t="str">
            <v/>
          </cell>
          <cell r="O178" t="str">
            <v/>
          </cell>
          <cell r="R178" t="str">
            <v/>
          </cell>
        </row>
        <row r="179">
          <cell r="K179" t="str">
            <v/>
          </cell>
          <cell r="L179" t="str">
            <v/>
          </cell>
          <cell r="M179" t="str">
            <v/>
          </cell>
          <cell r="O179" t="str">
            <v/>
          </cell>
          <cell r="R179" t="str">
            <v/>
          </cell>
        </row>
        <row r="180">
          <cell r="K180" t="str">
            <v/>
          </cell>
          <cell r="L180" t="str">
            <v/>
          </cell>
          <cell r="M180" t="str">
            <v/>
          </cell>
          <cell r="O180" t="str">
            <v/>
          </cell>
          <cell r="R180" t="str">
            <v/>
          </cell>
        </row>
        <row r="181">
          <cell r="K181" t="str">
            <v/>
          </cell>
          <cell r="L181" t="str">
            <v/>
          </cell>
          <cell r="M181" t="str">
            <v/>
          </cell>
          <cell r="O181" t="str">
            <v/>
          </cell>
          <cell r="R181" t="str">
            <v/>
          </cell>
        </row>
        <row r="182">
          <cell r="K182" t="str">
            <v/>
          </cell>
          <cell r="L182" t="str">
            <v/>
          </cell>
          <cell r="M182" t="str">
            <v/>
          </cell>
          <cell r="O182" t="str">
            <v/>
          </cell>
          <cell r="R182" t="str">
            <v/>
          </cell>
        </row>
        <row r="183">
          <cell r="K183" t="str">
            <v/>
          </cell>
          <cell r="L183" t="str">
            <v/>
          </cell>
          <cell r="M183" t="str">
            <v/>
          </cell>
          <cell r="O183" t="str">
            <v/>
          </cell>
          <cell r="R183" t="str">
            <v/>
          </cell>
        </row>
        <row r="184">
          <cell r="K184" t="str">
            <v/>
          </cell>
          <cell r="L184" t="str">
            <v/>
          </cell>
          <cell r="M184" t="str">
            <v/>
          </cell>
          <cell r="O184" t="str">
            <v/>
          </cell>
          <cell r="R184" t="str">
            <v/>
          </cell>
        </row>
        <row r="185">
          <cell r="K185" t="str">
            <v/>
          </cell>
          <cell r="L185" t="str">
            <v/>
          </cell>
          <cell r="M185" t="str">
            <v/>
          </cell>
          <cell r="O185" t="str">
            <v/>
          </cell>
          <cell r="R185" t="str">
            <v/>
          </cell>
        </row>
        <row r="186">
          <cell r="K186" t="str">
            <v/>
          </cell>
          <cell r="L186" t="str">
            <v/>
          </cell>
          <cell r="M186" t="str">
            <v/>
          </cell>
          <cell r="O186" t="str">
            <v/>
          </cell>
          <cell r="R186" t="str">
            <v/>
          </cell>
        </row>
        <row r="187">
          <cell r="K187" t="str">
            <v/>
          </cell>
          <cell r="L187" t="str">
            <v/>
          </cell>
          <cell r="M187" t="str">
            <v/>
          </cell>
          <cell r="O187" t="str">
            <v/>
          </cell>
          <cell r="R187" t="str">
            <v/>
          </cell>
        </row>
        <row r="188">
          <cell r="K188" t="str">
            <v/>
          </cell>
          <cell r="L188" t="str">
            <v/>
          </cell>
          <cell r="M188" t="str">
            <v/>
          </cell>
          <cell r="O188" t="str">
            <v/>
          </cell>
          <cell r="R188" t="str">
            <v/>
          </cell>
        </row>
        <row r="189">
          <cell r="K189" t="str">
            <v/>
          </cell>
          <cell r="L189" t="str">
            <v/>
          </cell>
          <cell r="M189" t="str">
            <v/>
          </cell>
          <cell r="O189" t="str">
            <v/>
          </cell>
          <cell r="R189" t="str">
            <v/>
          </cell>
        </row>
        <row r="190">
          <cell r="K190" t="str">
            <v/>
          </cell>
          <cell r="L190" t="str">
            <v/>
          </cell>
          <cell r="M190" t="str">
            <v/>
          </cell>
          <cell r="O190" t="str">
            <v/>
          </cell>
          <cell r="R190" t="str">
            <v/>
          </cell>
        </row>
        <row r="191">
          <cell r="K191" t="str">
            <v/>
          </cell>
          <cell r="L191" t="str">
            <v/>
          </cell>
          <cell r="M191" t="str">
            <v/>
          </cell>
          <cell r="O191" t="str">
            <v/>
          </cell>
          <cell r="R191" t="str">
            <v/>
          </cell>
        </row>
        <row r="192">
          <cell r="K192" t="str">
            <v/>
          </cell>
          <cell r="L192" t="str">
            <v/>
          </cell>
          <cell r="M192" t="str">
            <v/>
          </cell>
          <cell r="O192" t="str">
            <v/>
          </cell>
          <cell r="R192" t="str">
            <v/>
          </cell>
        </row>
        <row r="193">
          <cell r="K193" t="str">
            <v/>
          </cell>
          <cell r="L193" t="str">
            <v/>
          </cell>
          <cell r="M193" t="str">
            <v/>
          </cell>
          <cell r="O193" t="str">
            <v/>
          </cell>
          <cell r="R193" t="str">
            <v/>
          </cell>
        </row>
        <row r="194">
          <cell r="K194" t="str">
            <v/>
          </cell>
          <cell r="L194" t="str">
            <v/>
          </cell>
          <cell r="M194" t="str">
            <v/>
          </cell>
          <cell r="O194" t="str">
            <v/>
          </cell>
          <cell r="R194" t="str">
            <v/>
          </cell>
        </row>
        <row r="195">
          <cell r="K195" t="str">
            <v/>
          </cell>
          <cell r="L195" t="str">
            <v/>
          </cell>
          <cell r="M195" t="str">
            <v/>
          </cell>
          <cell r="O195" t="str">
            <v/>
          </cell>
          <cell r="R195" t="str">
            <v/>
          </cell>
        </row>
        <row r="196">
          <cell r="K196" t="str">
            <v/>
          </cell>
          <cell r="L196" t="str">
            <v/>
          </cell>
          <cell r="M196" t="str">
            <v/>
          </cell>
          <cell r="O196" t="str">
            <v/>
          </cell>
          <cell r="R196" t="str">
            <v/>
          </cell>
        </row>
        <row r="197">
          <cell r="K197" t="str">
            <v/>
          </cell>
          <cell r="L197" t="str">
            <v/>
          </cell>
          <cell r="M197" t="str">
            <v/>
          </cell>
          <cell r="O197" t="str">
            <v/>
          </cell>
          <cell r="R197" t="str">
            <v/>
          </cell>
        </row>
        <row r="198">
          <cell r="K198" t="str">
            <v/>
          </cell>
          <cell r="L198" t="str">
            <v/>
          </cell>
          <cell r="M198" t="str">
            <v/>
          </cell>
          <cell r="O198" t="str">
            <v/>
          </cell>
          <cell r="R198" t="str">
            <v/>
          </cell>
        </row>
        <row r="199">
          <cell r="K199" t="str">
            <v/>
          </cell>
          <cell r="L199" t="str">
            <v/>
          </cell>
          <cell r="M199" t="str">
            <v/>
          </cell>
          <cell r="O199" t="str">
            <v/>
          </cell>
          <cell r="R199" t="str">
            <v/>
          </cell>
        </row>
        <row r="200">
          <cell r="K200" t="str">
            <v/>
          </cell>
          <cell r="L200" t="str">
            <v/>
          </cell>
          <cell r="M200" t="str">
            <v/>
          </cell>
          <cell r="O200" t="str">
            <v/>
          </cell>
          <cell r="R200" t="str">
            <v/>
          </cell>
        </row>
        <row r="201">
          <cell r="K201" t="str">
            <v/>
          </cell>
          <cell r="L201" t="str">
            <v/>
          </cell>
          <cell r="M201" t="str">
            <v/>
          </cell>
          <cell r="O201" t="str">
            <v/>
          </cell>
          <cell r="R201" t="str">
            <v/>
          </cell>
        </row>
        <row r="202">
          <cell r="K202" t="str">
            <v/>
          </cell>
          <cell r="L202" t="str">
            <v/>
          </cell>
          <cell r="M202" t="str">
            <v/>
          </cell>
          <cell r="O202" t="str">
            <v/>
          </cell>
          <cell r="R202" t="str">
            <v/>
          </cell>
        </row>
        <row r="203">
          <cell r="K203" t="str">
            <v/>
          </cell>
          <cell r="L203" t="str">
            <v/>
          </cell>
          <cell r="M203" t="str">
            <v/>
          </cell>
          <cell r="O203" t="str">
            <v/>
          </cell>
          <cell r="R203" t="str">
            <v/>
          </cell>
        </row>
        <row r="204">
          <cell r="K204" t="str">
            <v/>
          </cell>
          <cell r="L204" t="str">
            <v/>
          </cell>
          <cell r="M204" t="str">
            <v/>
          </cell>
          <cell r="O204" t="str">
            <v/>
          </cell>
          <cell r="R204" t="str">
            <v/>
          </cell>
        </row>
        <row r="205">
          <cell r="K205" t="str">
            <v/>
          </cell>
          <cell r="L205" t="str">
            <v/>
          </cell>
          <cell r="M205" t="str">
            <v/>
          </cell>
          <cell r="O205" t="str">
            <v/>
          </cell>
          <cell r="R205" t="str">
            <v/>
          </cell>
        </row>
        <row r="206">
          <cell r="K206" t="str">
            <v/>
          </cell>
          <cell r="L206" t="str">
            <v/>
          </cell>
          <cell r="M206" t="str">
            <v/>
          </cell>
          <cell r="O206" t="str">
            <v/>
          </cell>
          <cell r="R206" t="str">
            <v/>
          </cell>
        </row>
        <row r="207">
          <cell r="K207" t="str">
            <v/>
          </cell>
          <cell r="L207" t="str">
            <v/>
          </cell>
          <cell r="M207" t="str">
            <v/>
          </cell>
          <cell r="O207" t="str">
            <v/>
          </cell>
          <cell r="R207" t="str">
            <v/>
          </cell>
        </row>
        <row r="208">
          <cell r="K208" t="str">
            <v/>
          </cell>
          <cell r="L208" t="str">
            <v/>
          </cell>
          <cell r="M208" t="str">
            <v/>
          </cell>
          <cell r="O208" t="str">
            <v/>
          </cell>
          <cell r="R208" t="str">
            <v/>
          </cell>
        </row>
        <row r="209">
          <cell r="K209" t="str">
            <v/>
          </cell>
          <cell r="L209" t="str">
            <v/>
          </cell>
          <cell r="M209" t="str">
            <v/>
          </cell>
          <cell r="O209" t="str">
            <v/>
          </cell>
          <cell r="R209" t="str">
            <v/>
          </cell>
        </row>
        <row r="210">
          <cell r="K210" t="str">
            <v/>
          </cell>
          <cell r="L210" t="str">
            <v/>
          </cell>
          <cell r="M210" t="str">
            <v/>
          </cell>
          <cell r="O210" t="str">
            <v/>
          </cell>
          <cell r="R210" t="str">
            <v/>
          </cell>
        </row>
        <row r="211">
          <cell r="K211" t="str">
            <v/>
          </cell>
          <cell r="L211" t="str">
            <v/>
          </cell>
          <cell r="M211" t="str">
            <v/>
          </cell>
          <cell r="O211" t="str">
            <v/>
          </cell>
          <cell r="R211" t="str">
            <v/>
          </cell>
        </row>
        <row r="212">
          <cell r="K212" t="str">
            <v/>
          </cell>
          <cell r="L212" t="str">
            <v/>
          </cell>
          <cell r="M212" t="str">
            <v/>
          </cell>
          <cell r="O212" t="str">
            <v/>
          </cell>
          <cell r="R212" t="str">
            <v/>
          </cell>
        </row>
        <row r="213">
          <cell r="K213" t="str">
            <v/>
          </cell>
          <cell r="L213" t="str">
            <v/>
          </cell>
          <cell r="M213" t="str">
            <v/>
          </cell>
          <cell r="O213" t="str">
            <v/>
          </cell>
          <cell r="R213" t="str">
            <v/>
          </cell>
        </row>
        <row r="214">
          <cell r="K214" t="str">
            <v/>
          </cell>
          <cell r="L214" t="str">
            <v/>
          </cell>
          <cell r="M214" t="str">
            <v/>
          </cell>
          <cell r="O214" t="str">
            <v/>
          </cell>
          <cell r="R214" t="str">
            <v/>
          </cell>
        </row>
        <row r="215">
          <cell r="K215" t="str">
            <v/>
          </cell>
          <cell r="L215" t="str">
            <v/>
          </cell>
          <cell r="M215" t="str">
            <v/>
          </cell>
          <cell r="O215" t="str">
            <v/>
          </cell>
          <cell r="R215" t="str">
            <v/>
          </cell>
        </row>
        <row r="216">
          <cell r="K216" t="str">
            <v/>
          </cell>
          <cell r="L216" t="str">
            <v/>
          </cell>
          <cell r="M216" t="str">
            <v/>
          </cell>
          <cell r="O216" t="str">
            <v/>
          </cell>
          <cell r="R216" t="str">
            <v/>
          </cell>
        </row>
        <row r="217">
          <cell r="K217" t="str">
            <v/>
          </cell>
          <cell r="L217" t="str">
            <v/>
          </cell>
          <cell r="M217" t="str">
            <v/>
          </cell>
          <cell r="O217" t="str">
            <v/>
          </cell>
          <cell r="R217" t="str">
            <v/>
          </cell>
        </row>
        <row r="218">
          <cell r="K218" t="str">
            <v/>
          </cell>
          <cell r="L218" t="str">
            <v/>
          </cell>
          <cell r="M218" t="str">
            <v/>
          </cell>
          <cell r="O218" t="str">
            <v/>
          </cell>
          <cell r="R218" t="str">
            <v/>
          </cell>
        </row>
        <row r="219">
          <cell r="K219" t="str">
            <v/>
          </cell>
          <cell r="L219" t="str">
            <v/>
          </cell>
          <cell r="M219" t="str">
            <v/>
          </cell>
          <cell r="O219" t="str">
            <v/>
          </cell>
          <cell r="R219" t="str">
            <v/>
          </cell>
        </row>
        <row r="220">
          <cell r="K220" t="str">
            <v/>
          </cell>
          <cell r="L220" t="str">
            <v/>
          </cell>
          <cell r="M220" t="str">
            <v/>
          </cell>
          <cell r="O220" t="str">
            <v/>
          </cell>
          <cell r="R220" t="str">
            <v/>
          </cell>
        </row>
        <row r="221">
          <cell r="K221" t="str">
            <v/>
          </cell>
          <cell r="L221" t="str">
            <v/>
          </cell>
          <cell r="M221" t="str">
            <v/>
          </cell>
          <cell r="O221" t="str">
            <v/>
          </cell>
          <cell r="R221" t="str">
            <v/>
          </cell>
        </row>
        <row r="222">
          <cell r="K222" t="str">
            <v/>
          </cell>
          <cell r="L222" t="str">
            <v/>
          </cell>
          <cell r="M222" t="str">
            <v/>
          </cell>
          <cell r="O222" t="str">
            <v/>
          </cell>
          <cell r="R222" t="str">
            <v/>
          </cell>
        </row>
        <row r="223">
          <cell r="K223" t="str">
            <v/>
          </cell>
          <cell r="L223" t="str">
            <v/>
          </cell>
          <cell r="M223" t="str">
            <v/>
          </cell>
          <cell r="O223" t="str">
            <v/>
          </cell>
          <cell r="R223" t="str">
            <v/>
          </cell>
        </row>
        <row r="224">
          <cell r="K224" t="str">
            <v/>
          </cell>
          <cell r="L224" t="str">
            <v/>
          </cell>
          <cell r="M224" t="str">
            <v/>
          </cell>
          <cell r="O224" t="str">
            <v/>
          </cell>
          <cell r="R224" t="str">
            <v/>
          </cell>
        </row>
        <row r="225">
          <cell r="K225" t="str">
            <v/>
          </cell>
          <cell r="L225" t="str">
            <v/>
          </cell>
          <cell r="M225" t="str">
            <v/>
          </cell>
          <cell r="O225" t="str">
            <v/>
          </cell>
          <cell r="R225" t="str">
            <v/>
          </cell>
        </row>
        <row r="226">
          <cell r="K226" t="str">
            <v/>
          </cell>
          <cell r="L226" t="str">
            <v/>
          </cell>
          <cell r="M226" t="str">
            <v/>
          </cell>
          <cell r="O226" t="str">
            <v/>
          </cell>
          <cell r="R226" t="str">
            <v/>
          </cell>
        </row>
        <row r="227">
          <cell r="K227" t="str">
            <v/>
          </cell>
          <cell r="L227" t="str">
            <v/>
          </cell>
          <cell r="M227" t="str">
            <v/>
          </cell>
          <cell r="O227" t="str">
            <v/>
          </cell>
          <cell r="R227" t="str">
            <v/>
          </cell>
        </row>
        <row r="228">
          <cell r="K228" t="str">
            <v/>
          </cell>
          <cell r="L228" t="str">
            <v/>
          </cell>
          <cell r="M228" t="str">
            <v/>
          </cell>
          <cell r="O228" t="str">
            <v/>
          </cell>
          <cell r="R228" t="str">
            <v/>
          </cell>
        </row>
        <row r="229">
          <cell r="K229" t="str">
            <v/>
          </cell>
          <cell r="L229" t="str">
            <v/>
          </cell>
          <cell r="M229" t="str">
            <v/>
          </cell>
          <cell r="O229" t="str">
            <v/>
          </cell>
          <cell r="R229" t="str">
            <v/>
          </cell>
        </row>
        <row r="230">
          <cell r="K230" t="str">
            <v/>
          </cell>
          <cell r="L230" t="str">
            <v/>
          </cell>
          <cell r="M230" t="str">
            <v/>
          </cell>
          <cell r="O230" t="str">
            <v/>
          </cell>
          <cell r="R230" t="str">
            <v/>
          </cell>
        </row>
        <row r="231">
          <cell r="K231" t="str">
            <v/>
          </cell>
          <cell r="L231" t="str">
            <v/>
          </cell>
          <cell r="M231" t="str">
            <v/>
          </cell>
          <cell r="O231" t="str">
            <v/>
          </cell>
          <cell r="R231" t="str">
            <v/>
          </cell>
        </row>
        <row r="232">
          <cell r="K232" t="str">
            <v/>
          </cell>
          <cell r="L232" t="str">
            <v/>
          </cell>
          <cell r="M232" t="str">
            <v/>
          </cell>
          <cell r="O232" t="str">
            <v/>
          </cell>
          <cell r="R232" t="str">
            <v/>
          </cell>
        </row>
        <row r="233">
          <cell r="K233" t="str">
            <v/>
          </cell>
          <cell r="L233" t="str">
            <v/>
          </cell>
          <cell r="M233" t="str">
            <v/>
          </cell>
          <cell r="O233" t="str">
            <v/>
          </cell>
          <cell r="R233" t="str">
            <v/>
          </cell>
        </row>
        <row r="234">
          <cell r="K234" t="str">
            <v/>
          </cell>
          <cell r="L234" t="str">
            <v/>
          </cell>
          <cell r="M234" t="str">
            <v/>
          </cell>
          <cell r="O234" t="str">
            <v/>
          </cell>
          <cell r="R234" t="str">
            <v/>
          </cell>
        </row>
        <row r="235">
          <cell r="K235" t="str">
            <v/>
          </cell>
          <cell r="L235" t="str">
            <v/>
          </cell>
          <cell r="M235" t="str">
            <v/>
          </cell>
          <cell r="O235" t="str">
            <v/>
          </cell>
          <cell r="R235" t="str">
            <v/>
          </cell>
        </row>
        <row r="236">
          <cell r="K236" t="str">
            <v/>
          </cell>
          <cell r="L236" t="str">
            <v/>
          </cell>
          <cell r="M236" t="str">
            <v/>
          </cell>
          <cell r="O236" t="str">
            <v/>
          </cell>
          <cell r="R236" t="str">
            <v/>
          </cell>
        </row>
        <row r="237">
          <cell r="K237" t="str">
            <v/>
          </cell>
          <cell r="L237" t="str">
            <v/>
          </cell>
          <cell r="M237" t="str">
            <v/>
          </cell>
          <cell r="O237" t="str">
            <v/>
          </cell>
          <cell r="R237" t="str">
            <v/>
          </cell>
        </row>
        <row r="238">
          <cell r="K238" t="str">
            <v/>
          </cell>
          <cell r="L238" t="str">
            <v/>
          </cell>
          <cell r="M238" t="str">
            <v/>
          </cell>
          <cell r="O238" t="str">
            <v/>
          </cell>
          <cell r="R238" t="str">
            <v/>
          </cell>
        </row>
        <row r="239">
          <cell r="K239" t="str">
            <v/>
          </cell>
          <cell r="L239" t="str">
            <v/>
          </cell>
          <cell r="M239" t="str">
            <v/>
          </cell>
          <cell r="O239" t="str">
            <v/>
          </cell>
          <cell r="R239" t="str">
            <v/>
          </cell>
        </row>
        <row r="240">
          <cell r="K240" t="str">
            <v/>
          </cell>
          <cell r="L240" t="str">
            <v/>
          </cell>
          <cell r="M240" t="str">
            <v/>
          </cell>
          <cell r="O240" t="str">
            <v/>
          </cell>
          <cell r="R240" t="str">
            <v/>
          </cell>
        </row>
        <row r="241">
          <cell r="K241" t="str">
            <v/>
          </cell>
          <cell r="L241" t="str">
            <v/>
          </cell>
          <cell r="M241" t="str">
            <v/>
          </cell>
          <cell r="O241" t="str">
            <v/>
          </cell>
          <cell r="R241" t="str">
            <v/>
          </cell>
        </row>
        <row r="242">
          <cell r="K242" t="str">
            <v/>
          </cell>
          <cell r="L242" t="str">
            <v/>
          </cell>
          <cell r="M242" t="str">
            <v/>
          </cell>
          <cell r="O242" t="str">
            <v/>
          </cell>
          <cell r="R242" t="str">
            <v/>
          </cell>
        </row>
        <row r="243">
          <cell r="K243" t="str">
            <v/>
          </cell>
          <cell r="L243" t="str">
            <v/>
          </cell>
          <cell r="M243" t="str">
            <v/>
          </cell>
          <cell r="O243" t="str">
            <v/>
          </cell>
          <cell r="R243" t="str">
            <v/>
          </cell>
        </row>
        <row r="244">
          <cell r="K244" t="str">
            <v/>
          </cell>
          <cell r="L244" t="str">
            <v/>
          </cell>
          <cell r="M244" t="str">
            <v/>
          </cell>
          <cell r="O244" t="str">
            <v/>
          </cell>
          <cell r="R244" t="str">
            <v/>
          </cell>
        </row>
        <row r="245">
          <cell r="K245" t="str">
            <v/>
          </cell>
          <cell r="L245" t="str">
            <v/>
          </cell>
          <cell r="M245" t="str">
            <v/>
          </cell>
          <cell r="O245" t="str">
            <v/>
          </cell>
          <cell r="R245" t="str">
            <v/>
          </cell>
        </row>
        <row r="246">
          <cell r="K246" t="str">
            <v/>
          </cell>
          <cell r="L246" t="str">
            <v/>
          </cell>
          <cell r="M246" t="str">
            <v/>
          </cell>
          <cell r="O246" t="str">
            <v/>
          </cell>
          <cell r="R246" t="str">
            <v/>
          </cell>
        </row>
        <row r="247">
          <cell r="K247" t="str">
            <v/>
          </cell>
          <cell r="L247" t="str">
            <v/>
          </cell>
          <cell r="M247" t="str">
            <v/>
          </cell>
          <cell r="O247" t="str">
            <v/>
          </cell>
          <cell r="R247" t="str">
            <v/>
          </cell>
        </row>
        <row r="248">
          <cell r="K248" t="str">
            <v/>
          </cell>
          <cell r="L248" t="str">
            <v/>
          </cell>
          <cell r="M248" t="str">
            <v/>
          </cell>
          <cell r="O248" t="str">
            <v/>
          </cell>
          <cell r="R248" t="str">
            <v/>
          </cell>
        </row>
        <row r="249">
          <cell r="K249" t="str">
            <v/>
          </cell>
          <cell r="L249" t="str">
            <v/>
          </cell>
          <cell r="M249" t="str">
            <v/>
          </cell>
          <cell r="O249" t="str">
            <v/>
          </cell>
          <cell r="R249" t="str">
            <v/>
          </cell>
        </row>
        <row r="250">
          <cell r="K250" t="str">
            <v/>
          </cell>
          <cell r="L250" t="str">
            <v/>
          </cell>
          <cell r="M250" t="str">
            <v/>
          </cell>
          <cell r="O250" t="str">
            <v/>
          </cell>
          <cell r="R250" t="str">
            <v/>
          </cell>
        </row>
        <row r="251">
          <cell r="K251" t="str">
            <v/>
          </cell>
          <cell r="L251" t="str">
            <v/>
          </cell>
          <cell r="M251" t="str">
            <v/>
          </cell>
          <cell r="O251" t="str">
            <v/>
          </cell>
          <cell r="R251" t="str">
            <v/>
          </cell>
        </row>
        <row r="252">
          <cell r="K252" t="str">
            <v/>
          </cell>
          <cell r="L252" t="str">
            <v/>
          </cell>
          <cell r="M252" t="str">
            <v/>
          </cell>
          <cell r="O252" t="str">
            <v/>
          </cell>
          <cell r="R252" t="str">
            <v/>
          </cell>
        </row>
        <row r="253">
          <cell r="K253" t="str">
            <v/>
          </cell>
          <cell r="L253" t="str">
            <v/>
          </cell>
          <cell r="M253" t="str">
            <v/>
          </cell>
          <cell r="O253" t="str">
            <v/>
          </cell>
          <cell r="R253" t="str">
            <v/>
          </cell>
        </row>
        <row r="254">
          <cell r="K254" t="str">
            <v/>
          </cell>
          <cell r="L254" t="str">
            <v/>
          </cell>
          <cell r="M254" t="str">
            <v/>
          </cell>
          <cell r="O254" t="str">
            <v/>
          </cell>
          <cell r="R254" t="str">
            <v/>
          </cell>
        </row>
        <row r="255">
          <cell r="K255" t="str">
            <v/>
          </cell>
          <cell r="L255" t="str">
            <v/>
          </cell>
          <cell r="M255" t="str">
            <v/>
          </cell>
          <cell r="O255" t="str">
            <v/>
          </cell>
          <cell r="R255" t="str">
            <v/>
          </cell>
        </row>
        <row r="256">
          <cell r="K256" t="str">
            <v/>
          </cell>
          <cell r="L256" t="str">
            <v/>
          </cell>
          <cell r="M256" t="str">
            <v/>
          </cell>
          <cell r="O256" t="str">
            <v/>
          </cell>
          <cell r="R256" t="str">
            <v/>
          </cell>
        </row>
        <row r="257">
          <cell r="K257" t="str">
            <v/>
          </cell>
          <cell r="L257" t="str">
            <v/>
          </cell>
          <cell r="M257" t="str">
            <v/>
          </cell>
          <cell r="O257" t="str">
            <v/>
          </cell>
          <cell r="R257" t="str">
            <v/>
          </cell>
        </row>
        <row r="258">
          <cell r="K258" t="str">
            <v/>
          </cell>
          <cell r="L258" t="str">
            <v/>
          </cell>
          <cell r="M258" t="str">
            <v/>
          </cell>
          <cell r="O258" t="str">
            <v/>
          </cell>
          <cell r="R258" t="str">
            <v/>
          </cell>
        </row>
        <row r="259">
          <cell r="K259" t="str">
            <v/>
          </cell>
          <cell r="L259" t="str">
            <v/>
          </cell>
          <cell r="M259" t="str">
            <v/>
          </cell>
          <cell r="O259" t="str">
            <v/>
          </cell>
          <cell r="R259" t="str">
            <v/>
          </cell>
        </row>
        <row r="260">
          <cell r="K260" t="str">
            <v/>
          </cell>
          <cell r="L260" t="str">
            <v/>
          </cell>
          <cell r="M260" t="str">
            <v/>
          </cell>
          <cell r="O260" t="str">
            <v/>
          </cell>
          <cell r="R260" t="str">
            <v/>
          </cell>
        </row>
        <row r="261">
          <cell r="K261" t="str">
            <v/>
          </cell>
          <cell r="L261" t="str">
            <v/>
          </cell>
          <cell r="M261" t="str">
            <v/>
          </cell>
          <cell r="O261" t="str">
            <v/>
          </cell>
          <cell r="R261" t="str">
            <v/>
          </cell>
        </row>
        <row r="262">
          <cell r="K262" t="str">
            <v/>
          </cell>
          <cell r="L262" t="str">
            <v/>
          </cell>
          <cell r="M262" t="str">
            <v/>
          </cell>
          <cell r="O262" t="str">
            <v/>
          </cell>
          <cell r="R262" t="str">
            <v/>
          </cell>
        </row>
        <row r="263">
          <cell r="K263" t="str">
            <v/>
          </cell>
          <cell r="L263" t="str">
            <v/>
          </cell>
          <cell r="M263" t="str">
            <v/>
          </cell>
          <cell r="O263" t="str">
            <v/>
          </cell>
          <cell r="R263" t="str">
            <v/>
          </cell>
        </row>
        <row r="264">
          <cell r="K264" t="str">
            <v/>
          </cell>
          <cell r="L264" t="str">
            <v/>
          </cell>
          <cell r="M264" t="str">
            <v/>
          </cell>
          <cell r="O264" t="str">
            <v/>
          </cell>
          <cell r="R264" t="str">
            <v/>
          </cell>
        </row>
        <row r="265">
          <cell r="K265" t="str">
            <v/>
          </cell>
          <cell r="L265" t="str">
            <v/>
          </cell>
          <cell r="M265" t="str">
            <v/>
          </cell>
          <cell r="O265" t="str">
            <v/>
          </cell>
          <cell r="R265" t="str">
            <v/>
          </cell>
        </row>
        <row r="266">
          <cell r="K266" t="str">
            <v/>
          </cell>
          <cell r="L266" t="str">
            <v/>
          </cell>
          <cell r="M266" t="str">
            <v/>
          </cell>
          <cell r="O266" t="str">
            <v/>
          </cell>
          <cell r="R266" t="str">
            <v/>
          </cell>
        </row>
        <row r="267">
          <cell r="K267" t="str">
            <v/>
          </cell>
          <cell r="L267" t="str">
            <v/>
          </cell>
          <cell r="M267" t="str">
            <v/>
          </cell>
          <cell r="O267" t="str">
            <v/>
          </cell>
          <cell r="R267" t="str">
            <v/>
          </cell>
        </row>
        <row r="268">
          <cell r="K268" t="str">
            <v/>
          </cell>
          <cell r="L268" t="str">
            <v/>
          </cell>
          <cell r="M268" t="str">
            <v/>
          </cell>
          <cell r="O268" t="str">
            <v/>
          </cell>
          <cell r="R268" t="str">
            <v/>
          </cell>
        </row>
        <row r="269">
          <cell r="K269" t="str">
            <v/>
          </cell>
          <cell r="L269" t="str">
            <v/>
          </cell>
          <cell r="M269" t="str">
            <v/>
          </cell>
          <cell r="O269" t="str">
            <v/>
          </cell>
          <cell r="R269" t="str">
            <v/>
          </cell>
        </row>
        <row r="270">
          <cell r="K270" t="str">
            <v/>
          </cell>
          <cell r="L270" t="str">
            <v/>
          </cell>
          <cell r="M270" t="str">
            <v/>
          </cell>
          <cell r="O270" t="str">
            <v/>
          </cell>
          <cell r="R270" t="str">
            <v/>
          </cell>
        </row>
        <row r="271">
          <cell r="K271" t="str">
            <v/>
          </cell>
          <cell r="L271" t="str">
            <v/>
          </cell>
          <cell r="M271" t="str">
            <v/>
          </cell>
          <cell r="O271" t="str">
            <v/>
          </cell>
          <cell r="R271" t="str">
            <v/>
          </cell>
        </row>
        <row r="272">
          <cell r="K272" t="str">
            <v/>
          </cell>
          <cell r="L272" t="str">
            <v/>
          </cell>
          <cell r="M272" t="str">
            <v/>
          </cell>
          <cell r="O272" t="str">
            <v/>
          </cell>
          <cell r="R272" t="str">
            <v/>
          </cell>
        </row>
        <row r="273">
          <cell r="K273" t="str">
            <v/>
          </cell>
          <cell r="L273" t="str">
            <v/>
          </cell>
          <cell r="M273" t="str">
            <v/>
          </cell>
          <cell r="O273" t="str">
            <v/>
          </cell>
          <cell r="R273" t="str">
            <v/>
          </cell>
        </row>
        <row r="274">
          <cell r="K274" t="str">
            <v/>
          </cell>
          <cell r="L274" t="str">
            <v/>
          </cell>
          <cell r="M274" t="str">
            <v/>
          </cell>
          <cell r="O274" t="str">
            <v/>
          </cell>
          <cell r="R274" t="str">
            <v/>
          </cell>
        </row>
        <row r="275">
          <cell r="K275" t="str">
            <v/>
          </cell>
          <cell r="L275" t="str">
            <v/>
          </cell>
          <cell r="M275" t="str">
            <v/>
          </cell>
          <cell r="O275" t="str">
            <v/>
          </cell>
          <cell r="R275" t="str">
            <v/>
          </cell>
        </row>
        <row r="276">
          <cell r="K276" t="str">
            <v/>
          </cell>
          <cell r="L276" t="str">
            <v/>
          </cell>
          <cell r="M276" t="str">
            <v/>
          </cell>
          <cell r="O276" t="str">
            <v/>
          </cell>
          <cell r="R276" t="str">
            <v/>
          </cell>
        </row>
        <row r="277">
          <cell r="K277" t="str">
            <v/>
          </cell>
          <cell r="L277" t="str">
            <v/>
          </cell>
          <cell r="M277" t="str">
            <v/>
          </cell>
          <cell r="O277" t="str">
            <v/>
          </cell>
          <cell r="R277" t="str">
            <v/>
          </cell>
        </row>
        <row r="278">
          <cell r="K278" t="str">
            <v/>
          </cell>
          <cell r="L278" t="str">
            <v/>
          </cell>
          <cell r="M278" t="str">
            <v/>
          </cell>
          <cell r="O278" t="str">
            <v/>
          </cell>
          <cell r="R278" t="str">
            <v/>
          </cell>
        </row>
        <row r="279">
          <cell r="K279" t="str">
            <v/>
          </cell>
          <cell r="L279" t="str">
            <v/>
          </cell>
          <cell r="M279" t="str">
            <v/>
          </cell>
          <cell r="O279" t="str">
            <v/>
          </cell>
          <cell r="R279" t="str">
            <v/>
          </cell>
        </row>
        <row r="280">
          <cell r="K280" t="str">
            <v/>
          </cell>
          <cell r="L280" t="str">
            <v/>
          </cell>
          <cell r="M280" t="str">
            <v/>
          </cell>
          <cell r="O280" t="str">
            <v/>
          </cell>
          <cell r="R280" t="str">
            <v/>
          </cell>
        </row>
        <row r="281">
          <cell r="K281" t="str">
            <v/>
          </cell>
          <cell r="L281" t="str">
            <v/>
          </cell>
          <cell r="M281" t="str">
            <v/>
          </cell>
          <cell r="O281" t="str">
            <v/>
          </cell>
          <cell r="R281" t="str">
            <v/>
          </cell>
        </row>
        <row r="282">
          <cell r="K282" t="str">
            <v/>
          </cell>
          <cell r="L282" t="str">
            <v/>
          </cell>
          <cell r="M282" t="str">
            <v/>
          </cell>
          <cell r="O282" t="str">
            <v/>
          </cell>
          <cell r="R282" t="str">
            <v/>
          </cell>
        </row>
        <row r="283">
          <cell r="K283" t="str">
            <v/>
          </cell>
          <cell r="L283" t="str">
            <v/>
          </cell>
          <cell r="M283" t="str">
            <v/>
          </cell>
          <cell r="O283" t="str">
            <v/>
          </cell>
          <cell r="R283" t="str">
            <v/>
          </cell>
        </row>
        <row r="284">
          <cell r="K284" t="str">
            <v/>
          </cell>
          <cell r="L284" t="str">
            <v/>
          </cell>
          <cell r="M284" t="str">
            <v/>
          </cell>
          <cell r="O284" t="str">
            <v/>
          </cell>
          <cell r="R284" t="str">
            <v/>
          </cell>
        </row>
        <row r="285">
          <cell r="K285" t="str">
            <v/>
          </cell>
          <cell r="L285" t="str">
            <v/>
          </cell>
          <cell r="M285" t="str">
            <v/>
          </cell>
          <cell r="O285" t="str">
            <v/>
          </cell>
          <cell r="R285" t="str">
            <v/>
          </cell>
        </row>
        <row r="286">
          <cell r="K286" t="str">
            <v/>
          </cell>
          <cell r="L286" t="str">
            <v/>
          </cell>
          <cell r="M286" t="str">
            <v/>
          </cell>
          <cell r="O286" t="str">
            <v/>
          </cell>
          <cell r="R286" t="str">
            <v/>
          </cell>
        </row>
        <row r="287">
          <cell r="K287" t="str">
            <v/>
          </cell>
          <cell r="L287" t="str">
            <v/>
          </cell>
          <cell r="M287" t="str">
            <v/>
          </cell>
          <cell r="O287" t="str">
            <v/>
          </cell>
          <cell r="R287" t="str">
            <v/>
          </cell>
        </row>
        <row r="288">
          <cell r="K288" t="str">
            <v/>
          </cell>
          <cell r="L288" t="str">
            <v/>
          </cell>
          <cell r="M288" t="str">
            <v/>
          </cell>
          <cell r="O288" t="str">
            <v/>
          </cell>
          <cell r="R288" t="str">
            <v/>
          </cell>
        </row>
        <row r="289">
          <cell r="K289" t="str">
            <v/>
          </cell>
          <cell r="L289" t="str">
            <v/>
          </cell>
          <cell r="M289" t="str">
            <v/>
          </cell>
          <cell r="O289" t="str">
            <v/>
          </cell>
          <cell r="R289" t="str">
            <v/>
          </cell>
        </row>
        <row r="290">
          <cell r="K290" t="str">
            <v/>
          </cell>
          <cell r="L290" t="str">
            <v/>
          </cell>
          <cell r="M290" t="str">
            <v/>
          </cell>
          <cell r="O290" t="str">
            <v/>
          </cell>
          <cell r="R290" t="str">
            <v/>
          </cell>
        </row>
        <row r="291">
          <cell r="K291" t="str">
            <v/>
          </cell>
          <cell r="L291" t="str">
            <v/>
          </cell>
          <cell r="M291" t="str">
            <v/>
          </cell>
          <cell r="O291" t="str">
            <v/>
          </cell>
          <cell r="R291" t="str">
            <v/>
          </cell>
        </row>
        <row r="292">
          <cell r="K292" t="str">
            <v/>
          </cell>
          <cell r="L292" t="str">
            <v/>
          </cell>
          <cell r="M292" t="str">
            <v/>
          </cell>
          <cell r="O292" t="str">
            <v/>
          </cell>
          <cell r="R292" t="str">
            <v/>
          </cell>
        </row>
        <row r="293">
          <cell r="K293" t="str">
            <v/>
          </cell>
          <cell r="L293" t="str">
            <v/>
          </cell>
          <cell r="M293" t="str">
            <v/>
          </cell>
          <cell r="O293" t="str">
            <v/>
          </cell>
          <cell r="R293" t="str">
            <v/>
          </cell>
        </row>
        <row r="294">
          <cell r="K294" t="str">
            <v/>
          </cell>
          <cell r="L294" t="str">
            <v/>
          </cell>
          <cell r="M294" t="str">
            <v/>
          </cell>
          <cell r="O294" t="str">
            <v/>
          </cell>
          <cell r="R294" t="str">
            <v/>
          </cell>
        </row>
        <row r="295">
          <cell r="K295" t="str">
            <v/>
          </cell>
          <cell r="L295" t="str">
            <v/>
          </cell>
          <cell r="M295" t="str">
            <v/>
          </cell>
          <cell r="O295" t="str">
            <v/>
          </cell>
          <cell r="R295" t="str">
            <v/>
          </cell>
        </row>
        <row r="296">
          <cell r="K296" t="str">
            <v/>
          </cell>
          <cell r="L296" t="str">
            <v/>
          </cell>
          <cell r="M296" t="str">
            <v/>
          </cell>
          <cell r="O296" t="str">
            <v/>
          </cell>
          <cell r="R296" t="str">
            <v/>
          </cell>
        </row>
        <row r="297">
          <cell r="K297" t="str">
            <v/>
          </cell>
          <cell r="L297" t="str">
            <v/>
          </cell>
          <cell r="M297" t="str">
            <v/>
          </cell>
          <cell r="O297" t="str">
            <v/>
          </cell>
          <cell r="R297" t="str">
            <v/>
          </cell>
        </row>
        <row r="298">
          <cell r="K298" t="str">
            <v/>
          </cell>
          <cell r="L298" t="str">
            <v/>
          </cell>
          <cell r="M298" t="str">
            <v/>
          </cell>
          <cell r="O298" t="str">
            <v/>
          </cell>
          <cell r="R298" t="str">
            <v/>
          </cell>
        </row>
        <row r="299">
          <cell r="K299" t="str">
            <v/>
          </cell>
          <cell r="L299" t="str">
            <v/>
          </cell>
          <cell r="M299" t="str">
            <v/>
          </cell>
          <cell r="O299" t="str">
            <v/>
          </cell>
          <cell r="R299" t="str">
            <v/>
          </cell>
        </row>
        <row r="300">
          <cell r="K300" t="str">
            <v/>
          </cell>
          <cell r="L300" t="str">
            <v/>
          </cell>
          <cell r="M300" t="str">
            <v/>
          </cell>
          <cell r="O300" t="str">
            <v/>
          </cell>
          <cell r="R300" t="str">
            <v/>
          </cell>
        </row>
        <row r="301">
          <cell r="K301" t="str">
            <v/>
          </cell>
          <cell r="L301" t="str">
            <v/>
          </cell>
          <cell r="M301" t="str">
            <v/>
          </cell>
          <cell r="O301" t="str">
            <v/>
          </cell>
          <cell r="R301" t="str">
            <v/>
          </cell>
        </row>
        <row r="302">
          <cell r="K302" t="str">
            <v/>
          </cell>
          <cell r="L302" t="str">
            <v/>
          </cell>
          <cell r="M302" t="str">
            <v/>
          </cell>
          <cell r="O302" t="str">
            <v/>
          </cell>
          <cell r="R302" t="str">
            <v/>
          </cell>
        </row>
        <row r="303">
          <cell r="K303" t="str">
            <v/>
          </cell>
          <cell r="L303" t="str">
            <v/>
          </cell>
          <cell r="M303" t="str">
            <v/>
          </cell>
          <cell r="O303" t="str">
            <v/>
          </cell>
          <cell r="R303" t="str">
            <v/>
          </cell>
        </row>
      </sheetData>
      <sheetData sheetId="10">
        <row r="4">
          <cell r="G4" t="str">
            <v>Shop</v>
          </cell>
        </row>
        <row r="5">
          <cell r="G5" t="str">
            <v>VNV37</v>
          </cell>
        </row>
        <row r="6">
          <cell r="G6" t="str">
            <v>Indochina Riverside</v>
          </cell>
        </row>
        <row r="7">
          <cell r="G7" t="str">
            <v>G7, G8 &amp; G9 Ground Floor, 74 Bach Dang, Hai Chau, Da Nang, Vietnam</v>
          </cell>
        </row>
        <row r="8">
          <cell r="G8">
            <v>188.9</v>
          </cell>
          <cell r="H8" t="str">
            <v>sq. m</v>
          </cell>
        </row>
        <row r="9">
          <cell r="G9" t="str">
            <v>Gior Fashion Company Limited</v>
          </cell>
        </row>
        <row r="10">
          <cell r="G10" t="str">
            <v>Riverside</v>
          </cell>
        </row>
        <row r="11">
          <cell r="G11">
            <v>41</v>
          </cell>
        </row>
        <row r="13">
          <cell r="G13">
            <v>41</v>
          </cell>
        </row>
        <row r="14">
          <cell r="G14">
            <v>42889</v>
          </cell>
        </row>
        <row r="15">
          <cell r="G15">
            <v>44714</v>
          </cell>
        </row>
        <row r="20">
          <cell r="G20" t="str">
            <v>NA</v>
          </cell>
        </row>
        <row r="23">
          <cell r="G23" t="str">
            <v>NA</v>
          </cell>
        </row>
        <row r="24">
          <cell r="G24" t="str">
            <v>NA</v>
          </cell>
        </row>
        <row r="27">
          <cell r="G27" t="str">
            <v>NA</v>
          </cell>
        </row>
        <row r="29">
          <cell r="G29" t="str">
            <v>VND</v>
          </cell>
        </row>
        <row r="30">
          <cell r="G30" t="str">
            <v>payable at the beginning</v>
          </cell>
        </row>
        <row r="32">
          <cell r="G32" t="str">
            <v>Yes</v>
          </cell>
        </row>
        <row r="36">
          <cell r="G36" t="str">
            <v>NA</v>
          </cell>
        </row>
        <row r="40">
          <cell r="G40" t="str">
            <v>NA</v>
          </cell>
        </row>
        <row r="45">
          <cell r="G45" t="str">
            <v>NA</v>
          </cell>
        </row>
        <row r="49">
          <cell r="G49" t="str">
            <v>NA</v>
          </cell>
        </row>
        <row r="53">
          <cell r="G53" t="str">
            <v>NA</v>
          </cell>
        </row>
        <row r="57">
          <cell r="G57">
            <v>527417490</v>
          </cell>
        </row>
        <row r="58">
          <cell r="G58">
            <v>505930115</v>
          </cell>
        </row>
        <row r="59">
          <cell r="G59">
            <v>21487375</v>
          </cell>
        </row>
        <row r="62">
          <cell r="G62">
            <v>7.8E-2</v>
          </cell>
        </row>
        <row r="63">
          <cell r="G63">
            <v>6.4999999999999997E-3</v>
          </cell>
        </row>
        <row r="64">
          <cell r="G64">
            <v>7050934292</v>
          </cell>
        </row>
        <row r="65">
          <cell r="G65">
            <v>7050934292</v>
          </cell>
        </row>
        <row r="66">
          <cell r="G66">
            <v>0</v>
          </cell>
        </row>
        <row r="70">
          <cell r="G70">
            <v>6367520106.4690714</v>
          </cell>
        </row>
        <row r="71">
          <cell r="G71">
            <v>6191246749.1690712</v>
          </cell>
        </row>
        <row r="72">
          <cell r="G72">
            <v>176273357.30000001</v>
          </cell>
          <cell r="H72">
            <v>0</v>
          </cell>
        </row>
        <row r="75">
          <cell r="H75">
            <v>0</v>
          </cell>
        </row>
        <row r="124">
          <cell r="J124">
            <v>6191246749.1690712</v>
          </cell>
          <cell r="K124" t="str">
            <v/>
          </cell>
          <cell r="L124" t="str">
            <v/>
          </cell>
          <cell r="M124" t="str">
            <v/>
          </cell>
          <cell r="O124">
            <v>40243103.869598962</v>
          </cell>
          <cell r="Q124">
            <v>6367520106.4690714</v>
          </cell>
          <cell r="R124">
            <v>-155305368.45046514</v>
          </cell>
        </row>
        <row r="125">
          <cell r="K125">
            <v>-176273357.30000001</v>
          </cell>
          <cell r="L125">
            <v>0</v>
          </cell>
          <cell r="M125">
            <v>0</v>
          </cell>
          <cell r="O125">
            <v>39358907.222301356</v>
          </cell>
          <cell r="R125">
            <v>-155305368.45046514</v>
          </cell>
        </row>
        <row r="126">
          <cell r="K126">
            <v>-176273357.30000001</v>
          </cell>
          <cell r="L126">
            <v>0</v>
          </cell>
          <cell r="M126">
            <v>0</v>
          </cell>
          <cell r="O126">
            <v>38468963.296796314</v>
          </cell>
          <cell r="R126">
            <v>-155305368.45046514</v>
          </cell>
        </row>
        <row r="127">
          <cell r="K127">
            <v>-176273357.30000001</v>
          </cell>
          <cell r="L127">
            <v>0</v>
          </cell>
          <cell r="M127">
            <v>0</v>
          </cell>
          <cell r="O127">
            <v>37573234.735775486</v>
          </cell>
          <cell r="R127">
            <v>-155305368.45046514</v>
          </cell>
        </row>
        <row r="128">
          <cell r="K128">
            <v>-176273357.30000001</v>
          </cell>
          <cell r="L128">
            <v>0</v>
          </cell>
          <cell r="M128">
            <v>0</v>
          </cell>
          <cell r="O128">
            <v>36671683.939108029</v>
          </cell>
          <cell r="R128">
            <v>-155305368.45046514</v>
          </cell>
        </row>
        <row r="129">
          <cell r="K129">
            <v>-176273357.30000001</v>
          </cell>
          <cell r="L129">
            <v>0</v>
          </cell>
          <cell r="M129">
            <v>0</v>
          </cell>
          <cell r="O129">
            <v>35764273.06226223</v>
          </cell>
          <cell r="R129">
            <v>-155305368.45046514</v>
          </cell>
        </row>
        <row r="130">
          <cell r="K130">
            <v>-176273357.30000001</v>
          </cell>
          <cell r="L130">
            <v>0</v>
          </cell>
          <cell r="M130">
            <v>0</v>
          </cell>
          <cell r="O130">
            <v>34850964.014716931</v>
          </cell>
          <cell r="R130">
            <v>-155305368.45046514</v>
          </cell>
        </row>
        <row r="131">
          <cell r="K131">
            <v>-176273357.30000001</v>
          </cell>
          <cell r="L131">
            <v>0</v>
          </cell>
          <cell r="M131">
            <v>0</v>
          </cell>
          <cell r="O131">
            <v>33931718.458362594</v>
          </cell>
          <cell r="R131">
            <v>-155305368.45046514</v>
          </cell>
        </row>
        <row r="132">
          <cell r="K132">
            <v>-176273357.30000001</v>
          </cell>
          <cell r="L132">
            <v>0</v>
          </cell>
          <cell r="M132">
            <v>0</v>
          </cell>
          <cell r="O132">
            <v>33006497.80589195</v>
          </cell>
          <cell r="R132">
            <v>-155305368.45046514</v>
          </cell>
        </row>
        <row r="133">
          <cell r="K133">
            <v>-176273357.30000001</v>
          </cell>
          <cell r="L133">
            <v>0</v>
          </cell>
          <cell r="M133">
            <v>0</v>
          </cell>
          <cell r="O133">
            <v>32075263.219180245</v>
          </cell>
          <cell r="R133">
            <v>-155305368.45046514</v>
          </cell>
        </row>
        <row r="134">
          <cell r="K134">
            <v>-176273357.30000001</v>
          </cell>
          <cell r="L134">
            <v>0</v>
          </cell>
          <cell r="M134">
            <v>0</v>
          </cell>
          <cell r="O134">
            <v>31137975.607654914</v>
          </cell>
          <cell r="R134">
            <v>-155305368.45046514</v>
          </cell>
        </row>
        <row r="135">
          <cell r="K135">
            <v>-176273357.30000001</v>
          </cell>
          <cell r="L135">
            <v>0</v>
          </cell>
          <cell r="M135">
            <v>0</v>
          </cell>
          <cell r="O135">
            <v>30194595.62665467</v>
          </cell>
          <cell r="R135">
            <v>-155305368.45046514</v>
          </cell>
        </row>
        <row r="136">
          <cell r="K136">
            <v>-176273357.30000001</v>
          </cell>
          <cell r="L136">
            <v>0</v>
          </cell>
          <cell r="M136">
            <v>0</v>
          </cell>
          <cell r="O136">
            <v>29245083.675777923</v>
          </cell>
          <cell r="R136">
            <v>-155305368.45046514</v>
          </cell>
        </row>
        <row r="137">
          <cell r="K137">
            <v>-176273357.30000001</v>
          </cell>
          <cell r="L137">
            <v>0</v>
          </cell>
          <cell r="M137">
            <v>0</v>
          </cell>
          <cell r="O137">
            <v>28289399.897220481</v>
          </cell>
          <cell r="R137">
            <v>-155305368.45046514</v>
          </cell>
        </row>
        <row r="138">
          <cell r="K138">
            <v>-176273357.30000001</v>
          </cell>
          <cell r="L138">
            <v>0</v>
          </cell>
          <cell r="M138">
            <v>0</v>
          </cell>
          <cell r="O138">
            <v>27327504.174102414</v>
          </cell>
          <cell r="R138">
            <v>-155305368.45046514</v>
          </cell>
        </row>
        <row r="139">
          <cell r="K139">
            <v>-176273357.30000001</v>
          </cell>
          <cell r="L139">
            <v>0</v>
          </cell>
          <cell r="M139">
            <v>0</v>
          </cell>
          <cell r="O139">
            <v>26359356.128784079</v>
          </cell>
          <cell r="R139">
            <v>-155305368.45046514</v>
          </cell>
        </row>
        <row r="140">
          <cell r="K140">
            <v>-176273357.30000001</v>
          </cell>
          <cell r="L140">
            <v>0</v>
          </cell>
          <cell r="M140">
            <v>0</v>
          </cell>
          <cell r="O140">
            <v>25384915.121171173</v>
          </cell>
          <cell r="R140">
            <v>-155305368.45046514</v>
          </cell>
        </row>
        <row r="141">
          <cell r="K141">
            <v>-176273357.30000001</v>
          </cell>
          <cell r="L141">
            <v>0</v>
          </cell>
          <cell r="M141">
            <v>0</v>
          </cell>
          <cell r="O141">
            <v>24404140.247008786</v>
          </cell>
          <cell r="R141">
            <v>-155305368.45046514</v>
          </cell>
        </row>
        <row r="142">
          <cell r="K142">
            <v>-176273357.30000001</v>
          </cell>
          <cell r="L142">
            <v>0</v>
          </cell>
          <cell r="M142">
            <v>0</v>
          </cell>
          <cell r="O142">
            <v>23416990.33616434</v>
          </cell>
          <cell r="R142">
            <v>-155305368.45046514</v>
          </cell>
        </row>
        <row r="143">
          <cell r="K143">
            <v>-176273357.30000001</v>
          </cell>
          <cell r="L143">
            <v>0</v>
          </cell>
          <cell r="M143">
            <v>0</v>
          </cell>
          <cell r="O143">
            <v>22423423.950899407</v>
          </cell>
          <cell r="R143">
            <v>-155305368.45046514</v>
          </cell>
        </row>
        <row r="144">
          <cell r="K144">
            <v>-176273357.30000001</v>
          </cell>
          <cell r="L144">
            <v>0</v>
          </cell>
          <cell r="M144">
            <v>0</v>
          </cell>
          <cell r="O144">
            <v>21423399.384130254</v>
          </cell>
          <cell r="R144">
            <v>-155305368.45046514</v>
          </cell>
        </row>
        <row r="145">
          <cell r="K145">
            <v>-176273357.30000001</v>
          </cell>
          <cell r="L145">
            <v>0</v>
          </cell>
          <cell r="M145">
            <v>0</v>
          </cell>
          <cell r="O145">
            <v>20416874.657677099</v>
          </cell>
          <cell r="R145">
            <v>-155305368.45046514</v>
          </cell>
        </row>
        <row r="146">
          <cell r="K146">
            <v>-176273357.30000001</v>
          </cell>
          <cell r="L146">
            <v>0</v>
          </cell>
          <cell r="M146">
            <v>0</v>
          </cell>
          <cell r="O146">
            <v>19403807.520502001</v>
          </cell>
          <cell r="R146">
            <v>-155305368.45046514</v>
          </cell>
        </row>
        <row r="147">
          <cell r="K147">
            <v>-176273357.30000001</v>
          </cell>
          <cell r="L147">
            <v>0</v>
          </cell>
          <cell r="M147">
            <v>0</v>
          </cell>
          <cell r="O147">
            <v>18384155.446935263</v>
          </cell>
          <cell r="R147">
            <v>-155305368.45046514</v>
          </cell>
        </row>
        <row r="148">
          <cell r="K148">
            <v>-176273357.30000001</v>
          </cell>
          <cell r="L148">
            <v>0</v>
          </cell>
          <cell r="M148">
            <v>0</v>
          </cell>
          <cell r="O148">
            <v>17357875.63489034</v>
          </cell>
          <cell r="R148">
            <v>-155305368.45046514</v>
          </cell>
        </row>
        <row r="149">
          <cell r="K149">
            <v>-176273357.30000001</v>
          </cell>
          <cell r="L149">
            <v>0</v>
          </cell>
          <cell r="M149">
            <v>0</v>
          </cell>
          <cell r="O149">
            <v>16324925.004067129</v>
          </cell>
          <cell r="R149">
            <v>-155305368.45046514</v>
          </cell>
        </row>
        <row r="150">
          <cell r="K150">
            <v>-176273357.30000001</v>
          </cell>
          <cell r="L150">
            <v>0</v>
          </cell>
          <cell r="M150">
            <v>0</v>
          </cell>
          <cell r="O150">
            <v>15285260.194143562</v>
          </cell>
          <cell r="R150">
            <v>-155305368.45046514</v>
          </cell>
        </row>
        <row r="151">
          <cell r="K151">
            <v>-176273357.30000001</v>
          </cell>
          <cell r="L151">
            <v>0</v>
          </cell>
          <cell r="M151">
            <v>0</v>
          </cell>
          <cell r="O151">
            <v>14238837.562955495</v>
          </cell>
          <cell r="R151">
            <v>-155305368.45046514</v>
          </cell>
        </row>
        <row r="152">
          <cell r="K152">
            <v>-176273357.30000001</v>
          </cell>
          <cell r="L152">
            <v>0</v>
          </cell>
          <cell r="M152">
            <v>0</v>
          </cell>
          <cell r="O152">
            <v>13185613.184664706</v>
          </cell>
          <cell r="R152">
            <v>-155305368.45046514</v>
          </cell>
        </row>
        <row r="153">
          <cell r="K153">
            <v>-176273357.30000001</v>
          </cell>
          <cell r="L153">
            <v>0</v>
          </cell>
          <cell r="M153">
            <v>0</v>
          </cell>
          <cell r="O153">
            <v>12125542.847915027</v>
          </cell>
          <cell r="R153">
            <v>-155305368.45046514</v>
          </cell>
        </row>
        <row r="154">
          <cell r="K154">
            <v>-176273357.30000001</v>
          </cell>
          <cell r="L154">
            <v>0</v>
          </cell>
          <cell r="M154">
            <v>0</v>
          </cell>
          <cell r="O154">
            <v>11058582.053976474</v>
          </cell>
          <cell r="R154">
            <v>-155305368.45046514</v>
          </cell>
        </row>
        <row r="155">
          <cell r="K155">
            <v>-176273357.30000001</v>
          </cell>
          <cell r="L155">
            <v>0</v>
          </cell>
          <cell r="M155">
            <v>0</v>
          </cell>
          <cell r="O155">
            <v>9984686.0148773231</v>
          </cell>
          <cell r="R155">
            <v>-155305368.45046514</v>
          </cell>
        </row>
        <row r="156">
          <cell r="K156">
            <v>-176273357.30000001</v>
          </cell>
          <cell r="L156">
            <v>0</v>
          </cell>
          <cell r="M156">
            <v>0</v>
          </cell>
          <cell r="O156">
            <v>8903809.6515240259</v>
          </cell>
          <cell r="R156">
            <v>-155305368.45046514</v>
          </cell>
        </row>
        <row r="157">
          <cell r="K157">
            <v>-176273357.30000001</v>
          </cell>
          <cell r="L157">
            <v>0</v>
          </cell>
          <cell r="M157">
            <v>0</v>
          </cell>
          <cell r="O157">
            <v>7815907.5918089319</v>
          </cell>
          <cell r="R157">
            <v>-155305368.45046514</v>
          </cell>
        </row>
        <row r="158">
          <cell r="K158">
            <v>-176273357.30000001</v>
          </cell>
          <cell r="L158">
            <v>0</v>
          </cell>
          <cell r="M158">
            <v>0</v>
          </cell>
          <cell r="O158">
            <v>6720934.1687056916</v>
          </cell>
          <cell r="R158">
            <v>-155305368.45046514</v>
          </cell>
        </row>
        <row r="159">
          <cell r="K159">
            <v>-176273357.30000001</v>
          </cell>
          <cell r="L159">
            <v>0</v>
          </cell>
          <cell r="M159">
            <v>0</v>
          </cell>
          <cell r="O159">
            <v>5618843.4183522789</v>
          </cell>
          <cell r="R159">
            <v>-155305368.45046514</v>
          </cell>
        </row>
        <row r="160">
          <cell r="K160">
            <v>-176273357.30000001</v>
          </cell>
          <cell r="L160">
            <v>0</v>
          </cell>
          <cell r="M160">
            <v>0</v>
          </cell>
          <cell r="O160">
            <v>4509589.0781215681</v>
          </cell>
          <cell r="R160">
            <v>-155305368.45046514</v>
          </cell>
        </row>
        <row r="161">
          <cell r="K161">
            <v>-176273357.30000001</v>
          </cell>
          <cell r="L161">
            <v>0</v>
          </cell>
          <cell r="M161">
            <v>0</v>
          </cell>
          <cell r="O161">
            <v>3393124.5846793582</v>
          </cell>
          <cell r="R161">
            <v>-155305368.45046514</v>
          </cell>
        </row>
        <row r="162">
          <cell r="K162">
            <v>-176273357.30000001</v>
          </cell>
          <cell r="L162">
            <v>0</v>
          </cell>
          <cell r="M162">
            <v>0</v>
          </cell>
          <cell r="O162">
            <v>2269403.0720297741</v>
          </cell>
          <cell r="R162">
            <v>-155305368.45046514</v>
          </cell>
        </row>
        <row r="163">
          <cell r="K163">
            <v>-176273357.30000001</v>
          </cell>
          <cell r="L163">
            <v>0</v>
          </cell>
          <cell r="M163">
            <v>0</v>
          </cell>
          <cell r="O163">
            <v>1138377.3695479673</v>
          </cell>
          <cell r="R163">
            <v>-155305368.45046514</v>
          </cell>
        </row>
        <row r="164">
          <cell r="K164">
            <v>-176273357.30000001</v>
          </cell>
          <cell r="L164">
            <v>0</v>
          </cell>
          <cell r="M164">
            <v>0</v>
          </cell>
          <cell r="O164">
            <v>2.9057264328002929E-8</v>
          </cell>
          <cell r="R164">
            <v>-155305368.45046514</v>
          </cell>
        </row>
        <row r="165">
          <cell r="K165" t="str">
            <v/>
          </cell>
          <cell r="L165" t="str">
            <v/>
          </cell>
          <cell r="M165" t="str">
            <v/>
          </cell>
          <cell r="O165" t="str">
            <v/>
          </cell>
          <cell r="R165" t="str">
            <v/>
          </cell>
        </row>
        <row r="166">
          <cell r="K166" t="str">
            <v/>
          </cell>
          <cell r="L166" t="str">
            <v/>
          </cell>
          <cell r="M166" t="str">
            <v/>
          </cell>
          <cell r="O166" t="str">
            <v/>
          </cell>
          <cell r="R166" t="str">
            <v/>
          </cell>
        </row>
        <row r="167">
          <cell r="K167" t="str">
            <v/>
          </cell>
          <cell r="L167" t="str">
            <v/>
          </cell>
          <cell r="M167" t="str">
            <v/>
          </cell>
          <cell r="O167" t="str">
            <v/>
          </cell>
          <cell r="R167" t="str">
            <v/>
          </cell>
        </row>
        <row r="168">
          <cell r="K168" t="str">
            <v/>
          </cell>
          <cell r="L168" t="str">
            <v/>
          </cell>
          <cell r="M168" t="str">
            <v/>
          </cell>
          <cell r="O168" t="str">
            <v/>
          </cell>
          <cell r="R168" t="str">
            <v/>
          </cell>
        </row>
        <row r="169">
          <cell r="K169" t="str">
            <v/>
          </cell>
          <cell r="L169" t="str">
            <v/>
          </cell>
          <cell r="M169" t="str">
            <v/>
          </cell>
          <cell r="O169" t="str">
            <v/>
          </cell>
          <cell r="R169" t="str">
            <v/>
          </cell>
        </row>
        <row r="170">
          <cell r="K170" t="str">
            <v/>
          </cell>
          <cell r="L170" t="str">
            <v/>
          </cell>
          <cell r="M170" t="str">
            <v/>
          </cell>
          <cell r="O170" t="str">
            <v/>
          </cell>
          <cell r="R170" t="str">
            <v/>
          </cell>
        </row>
        <row r="171">
          <cell r="K171" t="str">
            <v/>
          </cell>
          <cell r="L171" t="str">
            <v/>
          </cell>
          <cell r="M171" t="str">
            <v/>
          </cell>
          <cell r="O171" t="str">
            <v/>
          </cell>
          <cell r="R171" t="str">
            <v/>
          </cell>
        </row>
        <row r="172">
          <cell r="K172" t="str">
            <v/>
          </cell>
          <cell r="L172" t="str">
            <v/>
          </cell>
          <cell r="M172" t="str">
            <v/>
          </cell>
          <cell r="O172" t="str">
            <v/>
          </cell>
          <cell r="R172" t="str">
            <v/>
          </cell>
        </row>
        <row r="173">
          <cell r="K173" t="str">
            <v/>
          </cell>
          <cell r="L173" t="str">
            <v/>
          </cell>
          <cell r="M173" t="str">
            <v/>
          </cell>
          <cell r="O173" t="str">
            <v/>
          </cell>
          <cell r="R173" t="str">
            <v/>
          </cell>
        </row>
        <row r="174">
          <cell r="K174" t="str">
            <v/>
          </cell>
          <cell r="L174" t="str">
            <v/>
          </cell>
          <cell r="M174" t="str">
            <v/>
          </cell>
          <cell r="O174" t="str">
            <v/>
          </cell>
          <cell r="R174" t="str">
            <v/>
          </cell>
        </row>
        <row r="175">
          <cell r="K175" t="str">
            <v/>
          </cell>
          <cell r="L175" t="str">
            <v/>
          </cell>
          <cell r="M175" t="str">
            <v/>
          </cell>
          <cell r="O175" t="str">
            <v/>
          </cell>
          <cell r="R175" t="str">
            <v/>
          </cell>
        </row>
        <row r="176">
          <cell r="K176" t="str">
            <v/>
          </cell>
          <cell r="L176" t="str">
            <v/>
          </cell>
          <cell r="M176" t="str">
            <v/>
          </cell>
          <cell r="O176" t="str">
            <v/>
          </cell>
          <cell r="R176" t="str">
            <v/>
          </cell>
        </row>
        <row r="177">
          <cell r="K177" t="str">
            <v/>
          </cell>
          <cell r="L177" t="str">
            <v/>
          </cell>
          <cell r="M177" t="str">
            <v/>
          </cell>
          <cell r="O177" t="str">
            <v/>
          </cell>
          <cell r="R177" t="str">
            <v/>
          </cell>
        </row>
        <row r="178">
          <cell r="K178" t="str">
            <v/>
          </cell>
          <cell r="L178" t="str">
            <v/>
          </cell>
          <cell r="M178" t="str">
            <v/>
          </cell>
          <cell r="O178" t="str">
            <v/>
          </cell>
          <cell r="R178" t="str">
            <v/>
          </cell>
        </row>
        <row r="179">
          <cell r="K179" t="str">
            <v/>
          </cell>
          <cell r="L179" t="str">
            <v/>
          </cell>
          <cell r="M179" t="str">
            <v/>
          </cell>
          <cell r="O179" t="str">
            <v/>
          </cell>
          <cell r="R179" t="str">
            <v/>
          </cell>
        </row>
        <row r="180">
          <cell r="K180" t="str">
            <v/>
          </cell>
          <cell r="L180" t="str">
            <v/>
          </cell>
          <cell r="M180" t="str">
            <v/>
          </cell>
          <cell r="O180" t="str">
            <v/>
          </cell>
          <cell r="R180" t="str">
            <v/>
          </cell>
        </row>
        <row r="181">
          <cell r="K181" t="str">
            <v/>
          </cell>
          <cell r="L181" t="str">
            <v/>
          </cell>
          <cell r="M181" t="str">
            <v/>
          </cell>
          <cell r="O181" t="str">
            <v/>
          </cell>
          <cell r="R181" t="str">
            <v/>
          </cell>
        </row>
        <row r="182">
          <cell r="K182" t="str">
            <v/>
          </cell>
          <cell r="L182" t="str">
            <v/>
          </cell>
          <cell r="M182" t="str">
            <v/>
          </cell>
          <cell r="O182" t="str">
            <v/>
          </cell>
          <cell r="R182" t="str">
            <v/>
          </cell>
        </row>
        <row r="183">
          <cell r="K183" t="str">
            <v/>
          </cell>
          <cell r="L183" t="str">
            <v/>
          </cell>
          <cell r="M183" t="str">
            <v/>
          </cell>
          <cell r="O183" t="str">
            <v/>
          </cell>
          <cell r="R183" t="str">
            <v/>
          </cell>
        </row>
        <row r="184">
          <cell r="K184" t="str">
            <v/>
          </cell>
          <cell r="L184" t="str">
            <v/>
          </cell>
          <cell r="M184" t="str">
            <v/>
          </cell>
          <cell r="O184" t="str">
            <v/>
          </cell>
          <cell r="R184" t="str">
            <v/>
          </cell>
        </row>
        <row r="185">
          <cell r="K185" t="str">
            <v/>
          </cell>
          <cell r="L185" t="str">
            <v/>
          </cell>
          <cell r="M185" t="str">
            <v/>
          </cell>
          <cell r="O185" t="str">
            <v/>
          </cell>
          <cell r="R185" t="str">
            <v/>
          </cell>
        </row>
        <row r="186">
          <cell r="K186" t="str">
            <v/>
          </cell>
          <cell r="L186" t="str">
            <v/>
          </cell>
          <cell r="M186" t="str">
            <v/>
          </cell>
          <cell r="O186" t="str">
            <v/>
          </cell>
          <cell r="R186" t="str">
            <v/>
          </cell>
        </row>
        <row r="187">
          <cell r="K187" t="str">
            <v/>
          </cell>
          <cell r="L187" t="str">
            <v/>
          </cell>
          <cell r="M187" t="str">
            <v/>
          </cell>
          <cell r="O187" t="str">
            <v/>
          </cell>
          <cell r="R187" t="str">
            <v/>
          </cell>
        </row>
        <row r="188">
          <cell r="K188" t="str">
            <v/>
          </cell>
          <cell r="L188" t="str">
            <v/>
          </cell>
          <cell r="M188" t="str">
            <v/>
          </cell>
          <cell r="O188" t="str">
            <v/>
          </cell>
          <cell r="R188" t="str">
            <v/>
          </cell>
        </row>
        <row r="189">
          <cell r="K189" t="str">
            <v/>
          </cell>
          <cell r="L189" t="str">
            <v/>
          </cell>
          <cell r="M189" t="str">
            <v/>
          </cell>
          <cell r="O189" t="str">
            <v/>
          </cell>
          <cell r="R189" t="str">
            <v/>
          </cell>
        </row>
        <row r="190">
          <cell r="K190" t="str">
            <v/>
          </cell>
          <cell r="L190" t="str">
            <v/>
          </cell>
          <cell r="M190" t="str">
            <v/>
          </cell>
          <cell r="O190" t="str">
            <v/>
          </cell>
          <cell r="R190" t="str">
            <v/>
          </cell>
        </row>
        <row r="191">
          <cell r="K191" t="str">
            <v/>
          </cell>
          <cell r="L191" t="str">
            <v/>
          </cell>
          <cell r="M191" t="str">
            <v/>
          </cell>
          <cell r="O191" t="str">
            <v/>
          </cell>
          <cell r="R191" t="str">
            <v/>
          </cell>
        </row>
        <row r="192">
          <cell r="K192" t="str">
            <v/>
          </cell>
          <cell r="L192" t="str">
            <v/>
          </cell>
          <cell r="M192" t="str">
            <v/>
          </cell>
          <cell r="O192" t="str">
            <v/>
          </cell>
          <cell r="R192" t="str">
            <v/>
          </cell>
        </row>
        <row r="193">
          <cell r="K193" t="str">
            <v/>
          </cell>
          <cell r="L193" t="str">
            <v/>
          </cell>
          <cell r="M193" t="str">
            <v/>
          </cell>
          <cell r="O193" t="str">
            <v/>
          </cell>
          <cell r="R193" t="str">
            <v/>
          </cell>
        </row>
        <row r="194">
          <cell r="K194" t="str">
            <v/>
          </cell>
          <cell r="L194" t="str">
            <v/>
          </cell>
          <cell r="M194" t="str">
            <v/>
          </cell>
          <cell r="O194" t="str">
            <v/>
          </cell>
          <cell r="R194" t="str">
            <v/>
          </cell>
        </row>
        <row r="195">
          <cell r="K195" t="str">
            <v/>
          </cell>
          <cell r="L195" t="str">
            <v/>
          </cell>
          <cell r="M195" t="str">
            <v/>
          </cell>
          <cell r="O195" t="str">
            <v/>
          </cell>
          <cell r="R195" t="str">
            <v/>
          </cell>
        </row>
        <row r="196">
          <cell r="K196" t="str">
            <v/>
          </cell>
          <cell r="L196" t="str">
            <v/>
          </cell>
          <cell r="M196" t="str">
            <v/>
          </cell>
          <cell r="O196" t="str">
            <v/>
          </cell>
          <cell r="R196" t="str">
            <v/>
          </cell>
        </row>
        <row r="197">
          <cell r="K197" t="str">
            <v/>
          </cell>
          <cell r="L197" t="str">
            <v/>
          </cell>
          <cell r="M197" t="str">
            <v/>
          </cell>
          <cell r="O197" t="str">
            <v/>
          </cell>
          <cell r="R197" t="str">
            <v/>
          </cell>
        </row>
        <row r="198">
          <cell r="K198" t="str">
            <v/>
          </cell>
          <cell r="L198" t="str">
            <v/>
          </cell>
          <cell r="M198" t="str">
            <v/>
          </cell>
          <cell r="O198" t="str">
            <v/>
          </cell>
          <cell r="R198" t="str">
            <v/>
          </cell>
        </row>
        <row r="199">
          <cell r="K199" t="str">
            <v/>
          </cell>
          <cell r="L199" t="str">
            <v/>
          </cell>
          <cell r="M199" t="str">
            <v/>
          </cell>
          <cell r="O199" t="str">
            <v/>
          </cell>
          <cell r="R199" t="str">
            <v/>
          </cell>
        </row>
        <row r="200">
          <cell r="K200" t="str">
            <v/>
          </cell>
          <cell r="L200" t="str">
            <v/>
          </cell>
          <cell r="M200" t="str">
            <v/>
          </cell>
          <cell r="O200" t="str">
            <v/>
          </cell>
          <cell r="R200" t="str">
            <v/>
          </cell>
        </row>
        <row r="201">
          <cell r="K201" t="str">
            <v/>
          </cell>
          <cell r="L201" t="str">
            <v/>
          </cell>
          <cell r="M201" t="str">
            <v/>
          </cell>
          <cell r="O201" t="str">
            <v/>
          </cell>
          <cell r="R201" t="str">
            <v/>
          </cell>
        </row>
        <row r="202">
          <cell r="K202" t="str">
            <v/>
          </cell>
          <cell r="L202" t="str">
            <v/>
          </cell>
          <cell r="M202" t="str">
            <v/>
          </cell>
          <cell r="O202" t="str">
            <v/>
          </cell>
          <cell r="R202" t="str">
            <v/>
          </cell>
        </row>
        <row r="203">
          <cell r="K203" t="str">
            <v/>
          </cell>
          <cell r="L203" t="str">
            <v/>
          </cell>
          <cell r="M203" t="str">
            <v/>
          </cell>
          <cell r="O203" t="str">
            <v/>
          </cell>
          <cell r="R203" t="str">
            <v/>
          </cell>
        </row>
        <row r="204">
          <cell r="K204" t="str">
            <v/>
          </cell>
          <cell r="L204" t="str">
            <v/>
          </cell>
          <cell r="M204" t="str">
            <v/>
          </cell>
          <cell r="O204" t="str">
            <v/>
          </cell>
          <cell r="R204" t="str">
            <v/>
          </cell>
        </row>
        <row r="205">
          <cell r="K205" t="str">
            <v/>
          </cell>
          <cell r="L205" t="str">
            <v/>
          </cell>
          <cell r="M205" t="str">
            <v/>
          </cell>
          <cell r="O205" t="str">
            <v/>
          </cell>
          <cell r="R205" t="str">
            <v/>
          </cell>
        </row>
        <row r="206">
          <cell r="K206" t="str">
            <v/>
          </cell>
          <cell r="L206" t="str">
            <v/>
          </cell>
          <cell r="M206" t="str">
            <v/>
          </cell>
          <cell r="O206" t="str">
            <v/>
          </cell>
          <cell r="R206" t="str">
            <v/>
          </cell>
        </row>
        <row r="207">
          <cell r="K207" t="str">
            <v/>
          </cell>
          <cell r="L207" t="str">
            <v/>
          </cell>
          <cell r="M207" t="str">
            <v/>
          </cell>
          <cell r="O207" t="str">
            <v/>
          </cell>
          <cell r="R207" t="str">
            <v/>
          </cell>
        </row>
        <row r="208">
          <cell r="K208" t="str">
            <v/>
          </cell>
          <cell r="L208" t="str">
            <v/>
          </cell>
          <cell r="M208" t="str">
            <v/>
          </cell>
          <cell r="O208" t="str">
            <v/>
          </cell>
          <cell r="R208" t="str">
            <v/>
          </cell>
        </row>
        <row r="209">
          <cell r="K209" t="str">
            <v/>
          </cell>
          <cell r="L209" t="str">
            <v/>
          </cell>
          <cell r="M209" t="str">
            <v/>
          </cell>
          <cell r="O209" t="str">
            <v/>
          </cell>
          <cell r="R209" t="str">
            <v/>
          </cell>
        </row>
        <row r="210">
          <cell r="K210" t="str">
            <v/>
          </cell>
          <cell r="L210" t="str">
            <v/>
          </cell>
          <cell r="M210" t="str">
            <v/>
          </cell>
          <cell r="O210" t="str">
            <v/>
          </cell>
          <cell r="R210" t="str">
            <v/>
          </cell>
        </row>
        <row r="211">
          <cell r="K211" t="str">
            <v/>
          </cell>
          <cell r="L211" t="str">
            <v/>
          </cell>
          <cell r="M211" t="str">
            <v/>
          </cell>
          <cell r="O211" t="str">
            <v/>
          </cell>
          <cell r="R211" t="str">
            <v/>
          </cell>
        </row>
        <row r="212">
          <cell r="K212" t="str">
            <v/>
          </cell>
          <cell r="L212" t="str">
            <v/>
          </cell>
          <cell r="M212" t="str">
            <v/>
          </cell>
          <cell r="O212" t="str">
            <v/>
          </cell>
          <cell r="R212" t="str">
            <v/>
          </cell>
        </row>
        <row r="213">
          <cell r="K213" t="str">
            <v/>
          </cell>
          <cell r="L213" t="str">
            <v/>
          </cell>
          <cell r="M213" t="str">
            <v/>
          </cell>
          <cell r="O213" t="str">
            <v/>
          </cell>
          <cell r="R213" t="str">
            <v/>
          </cell>
        </row>
        <row r="214">
          <cell r="K214" t="str">
            <v/>
          </cell>
          <cell r="L214" t="str">
            <v/>
          </cell>
          <cell r="M214" t="str">
            <v/>
          </cell>
          <cell r="O214" t="str">
            <v/>
          </cell>
          <cell r="R214" t="str">
            <v/>
          </cell>
        </row>
        <row r="215">
          <cell r="K215" t="str">
            <v/>
          </cell>
          <cell r="L215" t="str">
            <v/>
          </cell>
          <cell r="M215" t="str">
            <v/>
          </cell>
          <cell r="O215" t="str">
            <v/>
          </cell>
          <cell r="R215" t="str">
            <v/>
          </cell>
        </row>
        <row r="216">
          <cell r="K216" t="str">
            <v/>
          </cell>
          <cell r="L216" t="str">
            <v/>
          </cell>
          <cell r="M216" t="str">
            <v/>
          </cell>
          <cell r="O216" t="str">
            <v/>
          </cell>
          <cell r="R216" t="str">
            <v/>
          </cell>
        </row>
        <row r="217">
          <cell r="K217" t="str">
            <v/>
          </cell>
          <cell r="L217" t="str">
            <v/>
          </cell>
          <cell r="M217" t="str">
            <v/>
          </cell>
          <cell r="O217" t="str">
            <v/>
          </cell>
          <cell r="R217" t="str">
            <v/>
          </cell>
        </row>
        <row r="218">
          <cell r="K218" t="str">
            <v/>
          </cell>
          <cell r="L218" t="str">
            <v/>
          </cell>
          <cell r="M218" t="str">
            <v/>
          </cell>
          <cell r="O218" t="str">
            <v/>
          </cell>
          <cell r="R218" t="str">
            <v/>
          </cell>
        </row>
        <row r="219">
          <cell r="K219" t="str">
            <v/>
          </cell>
          <cell r="L219" t="str">
            <v/>
          </cell>
          <cell r="M219" t="str">
            <v/>
          </cell>
          <cell r="O219" t="str">
            <v/>
          </cell>
          <cell r="R219" t="str">
            <v/>
          </cell>
        </row>
        <row r="220">
          <cell r="K220" t="str">
            <v/>
          </cell>
          <cell r="L220" t="str">
            <v/>
          </cell>
          <cell r="M220" t="str">
            <v/>
          </cell>
          <cell r="O220" t="str">
            <v/>
          </cell>
          <cell r="R220" t="str">
            <v/>
          </cell>
        </row>
        <row r="221">
          <cell r="K221" t="str">
            <v/>
          </cell>
          <cell r="L221" t="str">
            <v/>
          </cell>
          <cell r="M221" t="str">
            <v/>
          </cell>
          <cell r="O221" t="str">
            <v/>
          </cell>
          <cell r="R221" t="str">
            <v/>
          </cell>
        </row>
        <row r="222">
          <cell r="K222" t="str">
            <v/>
          </cell>
          <cell r="L222" t="str">
            <v/>
          </cell>
          <cell r="M222" t="str">
            <v/>
          </cell>
          <cell r="O222" t="str">
            <v/>
          </cell>
          <cell r="R222" t="str">
            <v/>
          </cell>
        </row>
        <row r="223">
          <cell r="K223" t="str">
            <v/>
          </cell>
          <cell r="L223" t="str">
            <v/>
          </cell>
          <cell r="M223" t="str">
            <v/>
          </cell>
          <cell r="O223" t="str">
            <v/>
          </cell>
          <cell r="R223" t="str">
            <v/>
          </cell>
        </row>
        <row r="224">
          <cell r="K224" t="str">
            <v/>
          </cell>
          <cell r="L224" t="str">
            <v/>
          </cell>
          <cell r="M224" t="str">
            <v/>
          </cell>
          <cell r="O224" t="str">
            <v/>
          </cell>
          <cell r="R224" t="str">
            <v/>
          </cell>
        </row>
        <row r="225">
          <cell r="K225" t="str">
            <v/>
          </cell>
          <cell r="L225" t="str">
            <v/>
          </cell>
          <cell r="M225" t="str">
            <v/>
          </cell>
          <cell r="O225" t="str">
            <v/>
          </cell>
          <cell r="R225" t="str">
            <v/>
          </cell>
        </row>
        <row r="226">
          <cell r="K226" t="str">
            <v/>
          </cell>
          <cell r="L226" t="str">
            <v/>
          </cell>
          <cell r="M226" t="str">
            <v/>
          </cell>
          <cell r="O226" t="str">
            <v/>
          </cell>
          <cell r="R226" t="str">
            <v/>
          </cell>
        </row>
        <row r="227">
          <cell r="K227" t="str">
            <v/>
          </cell>
          <cell r="L227" t="str">
            <v/>
          </cell>
          <cell r="M227" t="str">
            <v/>
          </cell>
          <cell r="O227" t="str">
            <v/>
          </cell>
          <cell r="R227" t="str">
            <v/>
          </cell>
        </row>
        <row r="228">
          <cell r="K228" t="str">
            <v/>
          </cell>
          <cell r="L228" t="str">
            <v/>
          </cell>
          <cell r="M228" t="str">
            <v/>
          </cell>
          <cell r="O228" t="str">
            <v/>
          </cell>
          <cell r="R228" t="str">
            <v/>
          </cell>
        </row>
        <row r="229">
          <cell r="K229" t="str">
            <v/>
          </cell>
          <cell r="L229" t="str">
            <v/>
          </cell>
          <cell r="M229" t="str">
            <v/>
          </cell>
          <cell r="O229" t="str">
            <v/>
          </cell>
          <cell r="R229" t="str">
            <v/>
          </cell>
        </row>
        <row r="230">
          <cell r="K230" t="str">
            <v/>
          </cell>
          <cell r="L230" t="str">
            <v/>
          </cell>
          <cell r="M230" t="str">
            <v/>
          </cell>
          <cell r="O230" t="str">
            <v/>
          </cell>
          <cell r="R230" t="str">
            <v/>
          </cell>
        </row>
        <row r="231">
          <cell r="K231" t="str">
            <v/>
          </cell>
          <cell r="L231" t="str">
            <v/>
          </cell>
          <cell r="M231" t="str">
            <v/>
          </cell>
          <cell r="O231" t="str">
            <v/>
          </cell>
          <cell r="R231" t="str">
            <v/>
          </cell>
        </row>
        <row r="232">
          <cell r="K232" t="str">
            <v/>
          </cell>
          <cell r="L232" t="str">
            <v/>
          </cell>
          <cell r="M232" t="str">
            <v/>
          </cell>
          <cell r="O232" t="str">
            <v/>
          </cell>
          <cell r="R232" t="str">
            <v/>
          </cell>
        </row>
        <row r="233">
          <cell r="K233" t="str">
            <v/>
          </cell>
          <cell r="L233" t="str">
            <v/>
          </cell>
          <cell r="M233" t="str">
            <v/>
          </cell>
          <cell r="O233" t="str">
            <v/>
          </cell>
          <cell r="R233" t="str">
            <v/>
          </cell>
        </row>
        <row r="234">
          <cell r="K234" t="str">
            <v/>
          </cell>
          <cell r="L234" t="str">
            <v/>
          </cell>
          <cell r="M234" t="str">
            <v/>
          </cell>
          <cell r="O234" t="str">
            <v/>
          </cell>
          <cell r="R234" t="str">
            <v/>
          </cell>
        </row>
        <row r="235">
          <cell r="K235" t="str">
            <v/>
          </cell>
          <cell r="L235" t="str">
            <v/>
          </cell>
          <cell r="M235" t="str">
            <v/>
          </cell>
          <cell r="O235" t="str">
            <v/>
          </cell>
          <cell r="R235" t="str">
            <v/>
          </cell>
        </row>
        <row r="236">
          <cell r="K236" t="str">
            <v/>
          </cell>
          <cell r="L236" t="str">
            <v/>
          </cell>
          <cell r="M236" t="str">
            <v/>
          </cell>
          <cell r="O236" t="str">
            <v/>
          </cell>
          <cell r="R236" t="str">
            <v/>
          </cell>
        </row>
        <row r="237">
          <cell r="K237" t="str">
            <v/>
          </cell>
          <cell r="L237" t="str">
            <v/>
          </cell>
          <cell r="M237" t="str">
            <v/>
          </cell>
          <cell r="O237" t="str">
            <v/>
          </cell>
          <cell r="R237" t="str">
            <v/>
          </cell>
        </row>
        <row r="238">
          <cell r="K238" t="str">
            <v/>
          </cell>
          <cell r="L238" t="str">
            <v/>
          </cell>
          <cell r="M238" t="str">
            <v/>
          </cell>
          <cell r="O238" t="str">
            <v/>
          </cell>
          <cell r="R238" t="str">
            <v/>
          </cell>
        </row>
        <row r="239">
          <cell r="K239" t="str">
            <v/>
          </cell>
          <cell r="L239" t="str">
            <v/>
          </cell>
          <cell r="M239" t="str">
            <v/>
          </cell>
          <cell r="O239" t="str">
            <v/>
          </cell>
          <cell r="R239" t="str">
            <v/>
          </cell>
        </row>
        <row r="240">
          <cell r="K240" t="str">
            <v/>
          </cell>
          <cell r="L240" t="str">
            <v/>
          </cell>
          <cell r="M240" t="str">
            <v/>
          </cell>
          <cell r="O240" t="str">
            <v/>
          </cell>
          <cell r="R240" t="str">
            <v/>
          </cell>
        </row>
        <row r="241">
          <cell r="K241" t="str">
            <v/>
          </cell>
          <cell r="L241" t="str">
            <v/>
          </cell>
          <cell r="M241" t="str">
            <v/>
          </cell>
          <cell r="O241" t="str">
            <v/>
          </cell>
          <cell r="R241" t="str">
            <v/>
          </cell>
        </row>
        <row r="242">
          <cell r="K242" t="str">
            <v/>
          </cell>
          <cell r="L242" t="str">
            <v/>
          </cell>
          <cell r="M242" t="str">
            <v/>
          </cell>
          <cell r="O242" t="str">
            <v/>
          </cell>
          <cell r="R242" t="str">
            <v/>
          </cell>
        </row>
        <row r="243">
          <cell r="K243" t="str">
            <v/>
          </cell>
          <cell r="L243" t="str">
            <v/>
          </cell>
          <cell r="M243" t="str">
            <v/>
          </cell>
          <cell r="O243" t="str">
            <v/>
          </cell>
          <cell r="R243" t="str">
            <v/>
          </cell>
        </row>
        <row r="244">
          <cell r="K244" t="str">
            <v/>
          </cell>
          <cell r="L244" t="str">
            <v/>
          </cell>
          <cell r="M244" t="str">
            <v/>
          </cell>
          <cell r="O244" t="str">
            <v/>
          </cell>
          <cell r="R244" t="str">
            <v/>
          </cell>
        </row>
        <row r="245">
          <cell r="K245" t="str">
            <v/>
          </cell>
          <cell r="L245" t="str">
            <v/>
          </cell>
          <cell r="M245" t="str">
            <v/>
          </cell>
          <cell r="O245" t="str">
            <v/>
          </cell>
          <cell r="R245" t="str">
            <v/>
          </cell>
        </row>
        <row r="246">
          <cell r="K246" t="str">
            <v/>
          </cell>
          <cell r="L246" t="str">
            <v/>
          </cell>
          <cell r="M246" t="str">
            <v/>
          </cell>
          <cell r="O246" t="str">
            <v/>
          </cell>
          <cell r="R246" t="str">
            <v/>
          </cell>
        </row>
        <row r="247">
          <cell r="K247" t="str">
            <v/>
          </cell>
          <cell r="L247" t="str">
            <v/>
          </cell>
          <cell r="M247" t="str">
            <v/>
          </cell>
          <cell r="O247" t="str">
            <v/>
          </cell>
          <cell r="R247" t="str">
            <v/>
          </cell>
        </row>
        <row r="248">
          <cell r="K248" t="str">
            <v/>
          </cell>
          <cell r="L248" t="str">
            <v/>
          </cell>
          <cell r="M248" t="str">
            <v/>
          </cell>
          <cell r="O248" t="str">
            <v/>
          </cell>
          <cell r="R248" t="str">
            <v/>
          </cell>
        </row>
        <row r="249">
          <cell r="K249" t="str">
            <v/>
          </cell>
          <cell r="L249" t="str">
            <v/>
          </cell>
          <cell r="M249" t="str">
            <v/>
          </cell>
          <cell r="O249" t="str">
            <v/>
          </cell>
          <cell r="R249" t="str">
            <v/>
          </cell>
        </row>
        <row r="250">
          <cell r="K250" t="str">
            <v/>
          </cell>
          <cell r="L250" t="str">
            <v/>
          </cell>
          <cell r="M250" t="str">
            <v/>
          </cell>
          <cell r="O250" t="str">
            <v/>
          </cell>
          <cell r="R250" t="str">
            <v/>
          </cell>
        </row>
        <row r="251">
          <cell r="K251" t="str">
            <v/>
          </cell>
          <cell r="L251" t="str">
            <v/>
          </cell>
          <cell r="M251" t="str">
            <v/>
          </cell>
          <cell r="O251" t="str">
            <v/>
          </cell>
          <cell r="R251" t="str">
            <v/>
          </cell>
        </row>
        <row r="252">
          <cell r="K252" t="str">
            <v/>
          </cell>
          <cell r="L252" t="str">
            <v/>
          </cell>
          <cell r="M252" t="str">
            <v/>
          </cell>
          <cell r="O252" t="str">
            <v/>
          </cell>
          <cell r="R252" t="str">
            <v/>
          </cell>
        </row>
        <row r="253">
          <cell r="K253" t="str">
            <v/>
          </cell>
          <cell r="L253" t="str">
            <v/>
          </cell>
          <cell r="M253" t="str">
            <v/>
          </cell>
          <cell r="O253" t="str">
            <v/>
          </cell>
          <cell r="R253" t="str">
            <v/>
          </cell>
        </row>
        <row r="254">
          <cell r="K254" t="str">
            <v/>
          </cell>
          <cell r="L254" t="str">
            <v/>
          </cell>
          <cell r="M254" t="str">
            <v/>
          </cell>
          <cell r="O254" t="str">
            <v/>
          </cell>
          <cell r="R254" t="str">
            <v/>
          </cell>
        </row>
        <row r="255">
          <cell r="K255" t="str">
            <v/>
          </cell>
          <cell r="L255" t="str">
            <v/>
          </cell>
          <cell r="M255" t="str">
            <v/>
          </cell>
          <cell r="O255" t="str">
            <v/>
          </cell>
          <cell r="R255" t="str">
            <v/>
          </cell>
        </row>
        <row r="256">
          <cell r="K256" t="str">
            <v/>
          </cell>
          <cell r="L256" t="str">
            <v/>
          </cell>
          <cell r="M256" t="str">
            <v/>
          </cell>
          <cell r="O256" t="str">
            <v/>
          </cell>
          <cell r="R256" t="str">
            <v/>
          </cell>
        </row>
        <row r="257">
          <cell r="K257" t="str">
            <v/>
          </cell>
          <cell r="L257" t="str">
            <v/>
          </cell>
          <cell r="M257" t="str">
            <v/>
          </cell>
          <cell r="O257" t="str">
            <v/>
          </cell>
          <cell r="R257" t="str">
            <v/>
          </cell>
        </row>
        <row r="258">
          <cell r="K258" t="str">
            <v/>
          </cell>
          <cell r="L258" t="str">
            <v/>
          </cell>
          <cell r="M258" t="str">
            <v/>
          </cell>
          <cell r="O258" t="str">
            <v/>
          </cell>
          <cell r="R258" t="str">
            <v/>
          </cell>
        </row>
        <row r="259">
          <cell r="K259" t="str">
            <v/>
          </cell>
          <cell r="L259" t="str">
            <v/>
          </cell>
          <cell r="M259" t="str">
            <v/>
          </cell>
          <cell r="O259" t="str">
            <v/>
          </cell>
          <cell r="R259" t="str">
            <v/>
          </cell>
        </row>
        <row r="260">
          <cell r="K260" t="str">
            <v/>
          </cell>
          <cell r="L260" t="str">
            <v/>
          </cell>
          <cell r="M260" t="str">
            <v/>
          </cell>
          <cell r="O260" t="str">
            <v/>
          </cell>
          <cell r="R260" t="str">
            <v/>
          </cell>
        </row>
        <row r="261">
          <cell r="K261" t="str">
            <v/>
          </cell>
          <cell r="L261" t="str">
            <v/>
          </cell>
          <cell r="M261" t="str">
            <v/>
          </cell>
          <cell r="O261" t="str">
            <v/>
          </cell>
          <cell r="R261" t="str">
            <v/>
          </cell>
        </row>
        <row r="262">
          <cell r="K262" t="str">
            <v/>
          </cell>
          <cell r="L262" t="str">
            <v/>
          </cell>
          <cell r="M262" t="str">
            <v/>
          </cell>
          <cell r="O262" t="str">
            <v/>
          </cell>
          <cell r="R262" t="str">
            <v/>
          </cell>
        </row>
        <row r="263">
          <cell r="K263" t="str">
            <v/>
          </cell>
          <cell r="L263" t="str">
            <v/>
          </cell>
          <cell r="M263" t="str">
            <v/>
          </cell>
          <cell r="O263" t="str">
            <v/>
          </cell>
          <cell r="R263" t="str">
            <v/>
          </cell>
        </row>
        <row r="264">
          <cell r="K264" t="str">
            <v/>
          </cell>
          <cell r="L264" t="str">
            <v/>
          </cell>
          <cell r="M264" t="str">
            <v/>
          </cell>
          <cell r="O264" t="str">
            <v/>
          </cell>
          <cell r="R264" t="str">
            <v/>
          </cell>
        </row>
        <row r="265">
          <cell r="K265" t="str">
            <v/>
          </cell>
          <cell r="L265" t="str">
            <v/>
          </cell>
          <cell r="M265" t="str">
            <v/>
          </cell>
          <cell r="O265" t="str">
            <v/>
          </cell>
          <cell r="R265" t="str">
            <v/>
          </cell>
        </row>
        <row r="266">
          <cell r="K266" t="str">
            <v/>
          </cell>
          <cell r="L266" t="str">
            <v/>
          </cell>
          <cell r="M266" t="str">
            <v/>
          </cell>
          <cell r="O266" t="str">
            <v/>
          </cell>
          <cell r="R266" t="str">
            <v/>
          </cell>
        </row>
        <row r="267">
          <cell r="K267" t="str">
            <v/>
          </cell>
          <cell r="L267" t="str">
            <v/>
          </cell>
          <cell r="M267" t="str">
            <v/>
          </cell>
          <cell r="O267" t="str">
            <v/>
          </cell>
          <cell r="R267" t="str">
            <v/>
          </cell>
        </row>
        <row r="268">
          <cell r="K268" t="str">
            <v/>
          </cell>
          <cell r="L268" t="str">
            <v/>
          </cell>
          <cell r="M268" t="str">
            <v/>
          </cell>
          <cell r="O268" t="str">
            <v/>
          </cell>
          <cell r="R268" t="str">
            <v/>
          </cell>
        </row>
        <row r="269">
          <cell r="K269" t="str">
            <v/>
          </cell>
          <cell r="L269" t="str">
            <v/>
          </cell>
          <cell r="M269" t="str">
            <v/>
          </cell>
          <cell r="O269" t="str">
            <v/>
          </cell>
          <cell r="R269" t="str">
            <v/>
          </cell>
        </row>
        <row r="270">
          <cell r="K270" t="str">
            <v/>
          </cell>
          <cell r="L270" t="str">
            <v/>
          </cell>
          <cell r="M270" t="str">
            <v/>
          </cell>
          <cell r="O270" t="str">
            <v/>
          </cell>
          <cell r="R270" t="str">
            <v/>
          </cell>
        </row>
        <row r="271">
          <cell r="K271" t="str">
            <v/>
          </cell>
          <cell r="L271" t="str">
            <v/>
          </cell>
          <cell r="M271" t="str">
            <v/>
          </cell>
          <cell r="O271" t="str">
            <v/>
          </cell>
          <cell r="R271" t="str">
            <v/>
          </cell>
        </row>
        <row r="272">
          <cell r="K272" t="str">
            <v/>
          </cell>
          <cell r="L272" t="str">
            <v/>
          </cell>
          <cell r="M272" t="str">
            <v/>
          </cell>
          <cell r="O272" t="str">
            <v/>
          </cell>
          <cell r="R272" t="str">
            <v/>
          </cell>
        </row>
        <row r="273">
          <cell r="K273" t="str">
            <v/>
          </cell>
          <cell r="L273" t="str">
            <v/>
          </cell>
          <cell r="M273" t="str">
            <v/>
          </cell>
          <cell r="O273" t="str">
            <v/>
          </cell>
          <cell r="R273" t="str">
            <v/>
          </cell>
        </row>
        <row r="274">
          <cell r="K274" t="str">
            <v/>
          </cell>
          <cell r="L274" t="str">
            <v/>
          </cell>
          <cell r="M274" t="str">
            <v/>
          </cell>
          <cell r="O274" t="str">
            <v/>
          </cell>
          <cell r="R274" t="str">
            <v/>
          </cell>
        </row>
        <row r="275">
          <cell r="K275" t="str">
            <v/>
          </cell>
          <cell r="L275" t="str">
            <v/>
          </cell>
          <cell r="M275" t="str">
            <v/>
          </cell>
          <cell r="O275" t="str">
            <v/>
          </cell>
          <cell r="R275" t="str">
            <v/>
          </cell>
        </row>
        <row r="276">
          <cell r="K276" t="str">
            <v/>
          </cell>
          <cell r="L276" t="str">
            <v/>
          </cell>
          <cell r="M276" t="str">
            <v/>
          </cell>
          <cell r="O276" t="str">
            <v/>
          </cell>
          <cell r="R276" t="str">
            <v/>
          </cell>
        </row>
        <row r="277">
          <cell r="K277" t="str">
            <v/>
          </cell>
          <cell r="L277" t="str">
            <v/>
          </cell>
          <cell r="M277" t="str">
            <v/>
          </cell>
          <cell r="O277" t="str">
            <v/>
          </cell>
          <cell r="R277" t="str">
            <v/>
          </cell>
        </row>
        <row r="278">
          <cell r="K278" t="str">
            <v/>
          </cell>
          <cell r="L278" t="str">
            <v/>
          </cell>
          <cell r="M278" t="str">
            <v/>
          </cell>
          <cell r="O278" t="str">
            <v/>
          </cell>
          <cell r="R278" t="str">
            <v/>
          </cell>
        </row>
        <row r="279">
          <cell r="K279" t="str">
            <v/>
          </cell>
          <cell r="L279" t="str">
            <v/>
          </cell>
          <cell r="M279" t="str">
            <v/>
          </cell>
          <cell r="O279" t="str">
            <v/>
          </cell>
          <cell r="R279" t="str">
            <v/>
          </cell>
        </row>
        <row r="280">
          <cell r="K280" t="str">
            <v/>
          </cell>
          <cell r="L280" t="str">
            <v/>
          </cell>
          <cell r="M280" t="str">
            <v/>
          </cell>
          <cell r="O280" t="str">
            <v/>
          </cell>
          <cell r="R280" t="str">
            <v/>
          </cell>
        </row>
        <row r="281">
          <cell r="K281" t="str">
            <v/>
          </cell>
          <cell r="L281" t="str">
            <v/>
          </cell>
          <cell r="M281" t="str">
            <v/>
          </cell>
          <cell r="O281" t="str">
            <v/>
          </cell>
          <cell r="R281" t="str">
            <v/>
          </cell>
        </row>
        <row r="282">
          <cell r="K282" t="str">
            <v/>
          </cell>
          <cell r="L282" t="str">
            <v/>
          </cell>
          <cell r="M282" t="str">
            <v/>
          </cell>
          <cell r="O282" t="str">
            <v/>
          </cell>
          <cell r="R282" t="str">
            <v/>
          </cell>
        </row>
        <row r="283">
          <cell r="K283" t="str">
            <v/>
          </cell>
          <cell r="L283" t="str">
            <v/>
          </cell>
          <cell r="M283" t="str">
            <v/>
          </cell>
          <cell r="O283" t="str">
            <v/>
          </cell>
          <cell r="R283" t="str">
            <v/>
          </cell>
        </row>
        <row r="284">
          <cell r="K284" t="str">
            <v/>
          </cell>
          <cell r="L284" t="str">
            <v/>
          </cell>
          <cell r="M284" t="str">
            <v/>
          </cell>
          <cell r="O284" t="str">
            <v/>
          </cell>
          <cell r="R284" t="str">
            <v/>
          </cell>
        </row>
        <row r="285">
          <cell r="K285" t="str">
            <v/>
          </cell>
          <cell r="L285" t="str">
            <v/>
          </cell>
          <cell r="M285" t="str">
            <v/>
          </cell>
          <cell r="O285" t="str">
            <v/>
          </cell>
          <cell r="R285" t="str">
            <v/>
          </cell>
        </row>
        <row r="286">
          <cell r="K286" t="str">
            <v/>
          </cell>
          <cell r="L286" t="str">
            <v/>
          </cell>
          <cell r="M286" t="str">
            <v/>
          </cell>
          <cell r="O286" t="str">
            <v/>
          </cell>
          <cell r="R286" t="str">
            <v/>
          </cell>
        </row>
        <row r="287">
          <cell r="K287" t="str">
            <v/>
          </cell>
          <cell r="L287" t="str">
            <v/>
          </cell>
          <cell r="M287" t="str">
            <v/>
          </cell>
          <cell r="O287" t="str">
            <v/>
          </cell>
          <cell r="R287" t="str">
            <v/>
          </cell>
        </row>
        <row r="288">
          <cell r="K288" t="str">
            <v/>
          </cell>
          <cell r="L288" t="str">
            <v/>
          </cell>
          <cell r="M288" t="str">
            <v/>
          </cell>
          <cell r="O288" t="str">
            <v/>
          </cell>
          <cell r="R288" t="str">
            <v/>
          </cell>
        </row>
        <row r="289">
          <cell r="K289" t="str">
            <v/>
          </cell>
          <cell r="L289" t="str">
            <v/>
          </cell>
          <cell r="M289" t="str">
            <v/>
          </cell>
          <cell r="O289" t="str">
            <v/>
          </cell>
          <cell r="R289" t="str">
            <v/>
          </cell>
        </row>
        <row r="290">
          <cell r="K290" t="str">
            <v/>
          </cell>
          <cell r="L290" t="str">
            <v/>
          </cell>
          <cell r="M290" t="str">
            <v/>
          </cell>
          <cell r="O290" t="str">
            <v/>
          </cell>
          <cell r="R290" t="str">
            <v/>
          </cell>
        </row>
        <row r="291">
          <cell r="K291" t="str">
            <v/>
          </cell>
          <cell r="L291" t="str">
            <v/>
          </cell>
          <cell r="M291" t="str">
            <v/>
          </cell>
          <cell r="O291" t="str">
            <v/>
          </cell>
          <cell r="R291" t="str">
            <v/>
          </cell>
        </row>
        <row r="292">
          <cell r="K292" t="str">
            <v/>
          </cell>
          <cell r="L292" t="str">
            <v/>
          </cell>
          <cell r="M292" t="str">
            <v/>
          </cell>
          <cell r="O292" t="str">
            <v/>
          </cell>
          <cell r="R292" t="str">
            <v/>
          </cell>
        </row>
        <row r="293">
          <cell r="K293" t="str">
            <v/>
          </cell>
          <cell r="L293" t="str">
            <v/>
          </cell>
          <cell r="M293" t="str">
            <v/>
          </cell>
          <cell r="O293" t="str">
            <v/>
          </cell>
          <cell r="R293" t="str">
            <v/>
          </cell>
        </row>
        <row r="294">
          <cell r="K294" t="str">
            <v/>
          </cell>
          <cell r="L294" t="str">
            <v/>
          </cell>
          <cell r="M294" t="str">
            <v/>
          </cell>
          <cell r="O294" t="str">
            <v/>
          </cell>
          <cell r="R294" t="str">
            <v/>
          </cell>
        </row>
        <row r="295">
          <cell r="K295" t="str">
            <v/>
          </cell>
          <cell r="L295" t="str">
            <v/>
          </cell>
          <cell r="M295" t="str">
            <v/>
          </cell>
          <cell r="O295" t="str">
            <v/>
          </cell>
          <cell r="R295" t="str">
            <v/>
          </cell>
        </row>
        <row r="296">
          <cell r="K296" t="str">
            <v/>
          </cell>
          <cell r="L296" t="str">
            <v/>
          </cell>
          <cell r="M296" t="str">
            <v/>
          </cell>
          <cell r="O296" t="str">
            <v/>
          </cell>
          <cell r="R296" t="str">
            <v/>
          </cell>
        </row>
        <row r="297">
          <cell r="K297" t="str">
            <v/>
          </cell>
          <cell r="L297" t="str">
            <v/>
          </cell>
          <cell r="M297" t="str">
            <v/>
          </cell>
          <cell r="O297" t="str">
            <v/>
          </cell>
          <cell r="R297" t="str">
            <v/>
          </cell>
        </row>
        <row r="298">
          <cell r="K298" t="str">
            <v/>
          </cell>
          <cell r="L298" t="str">
            <v/>
          </cell>
          <cell r="M298" t="str">
            <v/>
          </cell>
          <cell r="O298" t="str">
            <v/>
          </cell>
          <cell r="R298" t="str">
            <v/>
          </cell>
        </row>
        <row r="299">
          <cell r="K299" t="str">
            <v/>
          </cell>
          <cell r="L299" t="str">
            <v/>
          </cell>
          <cell r="M299" t="str">
            <v/>
          </cell>
          <cell r="O299" t="str">
            <v/>
          </cell>
          <cell r="R299" t="str">
            <v/>
          </cell>
        </row>
        <row r="300">
          <cell r="K300" t="str">
            <v/>
          </cell>
          <cell r="L300" t="str">
            <v/>
          </cell>
          <cell r="M300" t="str">
            <v/>
          </cell>
          <cell r="O300" t="str">
            <v/>
          </cell>
          <cell r="R300" t="str">
            <v/>
          </cell>
        </row>
        <row r="301">
          <cell r="K301" t="str">
            <v/>
          </cell>
          <cell r="L301" t="str">
            <v/>
          </cell>
          <cell r="M301" t="str">
            <v/>
          </cell>
          <cell r="O301" t="str">
            <v/>
          </cell>
          <cell r="R301" t="str">
            <v/>
          </cell>
        </row>
        <row r="302">
          <cell r="K302" t="str">
            <v/>
          </cell>
          <cell r="L302" t="str">
            <v/>
          </cell>
          <cell r="M302" t="str">
            <v/>
          </cell>
          <cell r="O302" t="str">
            <v/>
          </cell>
          <cell r="R302" t="str">
            <v/>
          </cell>
        </row>
        <row r="303">
          <cell r="K303" t="str">
            <v/>
          </cell>
          <cell r="L303" t="str">
            <v/>
          </cell>
          <cell r="M303" t="str">
            <v/>
          </cell>
          <cell r="O303" t="str">
            <v/>
          </cell>
          <cell r="R303" t="str">
            <v/>
          </cell>
        </row>
      </sheetData>
      <sheetData sheetId="11">
        <row r="4">
          <cell r="G4" t="str">
            <v>Shop</v>
          </cell>
        </row>
        <row r="5">
          <cell r="G5" t="str">
            <v>VNV39</v>
          </cell>
        </row>
        <row r="6">
          <cell r="G6" t="str">
            <v>Su Van Hanh</v>
          </cell>
        </row>
        <row r="7">
          <cell r="G7" t="str">
            <v>Floor 2, Lot 2-15, Van Hanh Mall, 11 Su Van Hanh, Dist. 10, HCMC</v>
          </cell>
        </row>
        <row r="8">
          <cell r="G8">
            <v>118.9</v>
          </cell>
          <cell r="H8" t="str">
            <v>sq. m</v>
          </cell>
        </row>
        <row r="9">
          <cell r="G9" t="str">
            <v>Gior Fashion Company Limited</v>
          </cell>
        </row>
        <row r="10">
          <cell r="G10" t="str">
            <v>Bac Binh</v>
          </cell>
        </row>
        <row r="11">
          <cell r="G11">
            <v>25</v>
          </cell>
        </row>
        <row r="13">
          <cell r="G13">
            <v>25</v>
          </cell>
        </row>
        <row r="14">
          <cell r="G14">
            <v>43125</v>
          </cell>
        </row>
        <row r="15">
          <cell r="G15">
            <v>44221</v>
          </cell>
        </row>
        <row r="20">
          <cell r="G20" t="str">
            <v>NA</v>
          </cell>
        </row>
        <row r="23">
          <cell r="G23" t="str">
            <v>NA</v>
          </cell>
        </row>
        <row r="24">
          <cell r="G24" t="str">
            <v>NA</v>
          </cell>
        </row>
        <row r="27">
          <cell r="G27" t="str">
            <v>NA</v>
          </cell>
        </row>
        <row r="29">
          <cell r="G29" t="str">
            <v>VND</v>
          </cell>
        </row>
        <row r="30">
          <cell r="G30" t="str">
            <v>payable at the beginning</v>
          </cell>
        </row>
        <row r="32">
          <cell r="G32" t="str">
            <v>Yes</v>
          </cell>
        </row>
        <row r="36">
          <cell r="G36" t="str">
            <v>NA</v>
          </cell>
        </row>
        <row r="40">
          <cell r="G40" t="str">
            <v>NA</v>
          </cell>
        </row>
        <row r="45">
          <cell r="G45" t="str">
            <v>NA</v>
          </cell>
        </row>
        <row r="49">
          <cell r="G49" t="str">
            <v>NA</v>
          </cell>
        </row>
        <row r="53">
          <cell r="G53" t="str">
            <v>NA</v>
          </cell>
        </row>
        <row r="57">
          <cell r="G57">
            <v>202962300</v>
          </cell>
        </row>
        <row r="58">
          <cell r="G58">
            <v>202962300</v>
          </cell>
        </row>
        <row r="62">
          <cell r="G62">
            <v>7.8E-2</v>
          </cell>
        </row>
        <row r="63">
          <cell r="G63">
            <v>6.4999999999999997E-3</v>
          </cell>
        </row>
        <row r="64">
          <cell r="G64">
            <v>1921271808</v>
          </cell>
        </row>
        <row r="65">
          <cell r="G65">
            <v>1921271808</v>
          </cell>
        </row>
        <row r="66">
          <cell r="G66">
            <v>0</v>
          </cell>
        </row>
        <row r="70">
          <cell r="G70">
            <v>1841244180.8069222</v>
          </cell>
        </row>
        <row r="71">
          <cell r="G71">
            <v>1773590080.8069222</v>
          </cell>
        </row>
        <row r="72">
          <cell r="G72">
            <v>67654100</v>
          </cell>
          <cell r="H72">
            <v>0</v>
          </cell>
        </row>
        <row r="75">
          <cell r="H75">
            <v>0</v>
          </cell>
        </row>
        <row r="124">
          <cell r="J124">
            <v>1773590080.8069222</v>
          </cell>
          <cell r="K124" t="str">
            <v/>
          </cell>
          <cell r="L124" t="str">
            <v/>
          </cell>
          <cell r="M124" t="str">
            <v/>
          </cell>
          <cell r="O124">
            <v>11528335.525244994</v>
          </cell>
          <cell r="Q124">
            <v>1841244180.8069222</v>
          </cell>
          <cell r="R124">
            <v>-73649767.232276887</v>
          </cell>
        </row>
        <row r="125">
          <cell r="K125">
            <v>-80052992</v>
          </cell>
          <cell r="L125">
            <v>0</v>
          </cell>
          <cell r="M125">
            <v>0</v>
          </cell>
          <cell r="O125">
            <v>11082925.258159086</v>
          </cell>
          <cell r="R125">
            <v>-73649767.232276887</v>
          </cell>
        </row>
        <row r="126">
          <cell r="K126">
            <v>-80052992</v>
          </cell>
          <cell r="L126">
            <v>0</v>
          </cell>
          <cell r="M126">
            <v>0</v>
          </cell>
          <cell r="O126">
            <v>10634619.824337121</v>
          </cell>
          <cell r="R126">
            <v>-73649767.232276887</v>
          </cell>
        </row>
        <row r="127">
          <cell r="K127">
            <v>-80052992</v>
          </cell>
          <cell r="L127">
            <v>0</v>
          </cell>
          <cell r="M127">
            <v>0</v>
          </cell>
          <cell r="O127">
            <v>10183400.405195311</v>
          </cell>
          <cell r="R127">
            <v>-73649767.232276887</v>
          </cell>
        </row>
        <row r="128">
          <cell r="K128">
            <v>-80052992</v>
          </cell>
          <cell r="L128">
            <v>0</v>
          </cell>
          <cell r="M128">
            <v>0</v>
          </cell>
          <cell r="O128">
            <v>9729248.0598290805</v>
          </cell>
          <cell r="R128">
            <v>-73649767.232276887</v>
          </cell>
        </row>
        <row r="129">
          <cell r="K129">
            <v>-80052992</v>
          </cell>
          <cell r="L129">
            <v>0</v>
          </cell>
          <cell r="M129">
            <v>0</v>
          </cell>
          <cell r="O129">
            <v>9272143.7242179681</v>
          </cell>
          <cell r="R129">
            <v>-73649767.232276887</v>
          </cell>
        </row>
        <row r="130">
          <cell r="K130">
            <v>-80052992</v>
          </cell>
          <cell r="L130">
            <v>0</v>
          </cell>
          <cell r="M130">
            <v>0</v>
          </cell>
          <cell r="O130">
            <v>8812068.2104253843</v>
          </cell>
          <cell r="R130">
            <v>-73649767.232276887</v>
          </cell>
        </row>
        <row r="131">
          <cell r="K131">
            <v>-80052992</v>
          </cell>
          <cell r="L131">
            <v>0</v>
          </cell>
          <cell r="M131">
            <v>0</v>
          </cell>
          <cell r="O131">
            <v>8349002.2057931498</v>
          </cell>
          <cell r="R131">
            <v>-73649767.232276887</v>
          </cell>
        </row>
        <row r="132">
          <cell r="K132">
            <v>-80052992</v>
          </cell>
          <cell r="L132">
            <v>0</v>
          </cell>
          <cell r="M132">
            <v>0</v>
          </cell>
          <cell r="O132">
            <v>7882926.2721308051</v>
          </cell>
          <cell r="R132">
            <v>-73649767.232276887</v>
          </cell>
        </row>
        <row r="133">
          <cell r="K133">
            <v>-80052992</v>
          </cell>
          <cell r="L133">
            <v>0</v>
          </cell>
          <cell r="M133">
            <v>0</v>
          </cell>
          <cell r="O133">
            <v>7413820.8448996553</v>
          </cell>
          <cell r="R133">
            <v>-73649767.232276887</v>
          </cell>
        </row>
        <row r="134">
          <cell r="K134">
            <v>-80052992</v>
          </cell>
          <cell r="L134">
            <v>0</v>
          </cell>
          <cell r="M134">
            <v>0</v>
          </cell>
          <cell r="O134">
            <v>6941666.2323915027</v>
          </cell>
          <cell r="R134">
            <v>-73649767.232276887</v>
          </cell>
        </row>
        <row r="135">
          <cell r="K135">
            <v>-80052992</v>
          </cell>
          <cell r="L135">
            <v>0</v>
          </cell>
          <cell r="M135">
            <v>0</v>
          </cell>
          <cell r="O135">
            <v>6466442.6149020484</v>
          </cell>
          <cell r="R135">
            <v>-73649767.232276887</v>
          </cell>
        </row>
        <row r="136">
          <cell r="K136">
            <v>-80052992</v>
          </cell>
          <cell r="L136">
            <v>0</v>
          </cell>
          <cell r="M136">
            <v>0</v>
          </cell>
          <cell r="O136">
            <v>5988130.0438989112</v>
          </cell>
          <cell r="R136">
            <v>-73649767.232276887</v>
          </cell>
        </row>
        <row r="137">
          <cell r="K137">
            <v>-80052992</v>
          </cell>
          <cell r="L137">
            <v>0</v>
          </cell>
          <cell r="M137">
            <v>0</v>
          </cell>
          <cell r="O137">
            <v>5506708.4411842544</v>
          </cell>
          <cell r="R137">
            <v>-73649767.232276887</v>
          </cell>
        </row>
        <row r="138">
          <cell r="K138">
            <v>-80052992</v>
          </cell>
          <cell r="L138">
            <v>0</v>
          </cell>
          <cell r="M138">
            <v>0</v>
          </cell>
          <cell r="O138">
            <v>5022157.5980519522</v>
          </cell>
          <cell r="R138">
            <v>-73649767.232276887</v>
          </cell>
        </row>
        <row r="139">
          <cell r="K139">
            <v>-80052992</v>
          </cell>
          <cell r="L139">
            <v>0</v>
          </cell>
          <cell r="M139">
            <v>0</v>
          </cell>
          <cell r="O139">
            <v>4534457.1744392896</v>
          </cell>
          <cell r="R139">
            <v>-73649767.232276887</v>
          </cell>
        </row>
        <row r="140">
          <cell r="K140">
            <v>-80052992</v>
          </cell>
          <cell r="L140">
            <v>0</v>
          </cell>
          <cell r="M140">
            <v>0</v>
          </cell>
          <cell r="O140">
            <v>4043586.6980731455</v>
          </cell>
          <cell r="R140">
            <v>-73649767.232276887</v>
          </cell>
        </row>
        <row r="141">
          <cell r="K141">
            <v>-80052992</v>
          </cell>
          <cell r="L141">
            <v>0</v>
          </cell>
          <cell r="M141">
            <v>0</v>
          </cell>
          <cell r="O141">
            <v>3549525.5636106208</v>
          </cell>
          <cell r="R141">
            <v>-73649767.232276887</v>
          </cell>
        </row>
        <row r="142">
          <cell r="K142">
            <v>-80052992</v>
          </cell>
          <cell r="L142">
            <v>0</v>
          </cell>
          <cell r="M142">
            <v>0</v>
          </cell>
          <cell r="O142">
            <v>3052253.0317740901</v>
          </cell>
          <cell r="R142">
            <v>-73649767.232276887</v>
          </cell>
        </row>
        <row r="143">
          <cell r="K143">
            <v>-80052992</v>
          </cell>
          <cell r="L143">
            <v>0</v>
          </cell>
          <cell r="M143">
            <v>0</v>
          </cell>
          <cell r="O143">
            <v>2551748.2284806222</v>
          </cell>
          <cell r="R143">
            <v>-73649767.232276887</v>
          </cell>
        </row>
        <row r="144">
          <cell r="K144">
            <v>-80052992</v>
          </cell>
          <cell r="L144">
            <v>0</v>
          </cell>
          <cell r="M144">
            <v>0</v>
          </cell>
          <cell r="O144">
            <v>2047990.143965746</v>
          </cell>
          <cell r="R144">
            <v>-73649767.232276887</v>
          </cell>
        </row>
        <row r="145">
          <cell r="K145">
            <v>-80052992</v>
          </cell>
          <cell r="L145">
            <v>0</v>
          </cell>
          <cell r="M145">
            <v>0</v>
          </cell>
          <cell r="O145">
            <v>1540957.6319015233</v>
          </cell>
          <cell r="R145">
            <v>-73649767.232276887</v>
          </cell>
        </row>
        <row r="146">
          <cell r="K146">
            <v>-80052992</v>
          </cell>
          <cell r="L146">
            <v>0</v>
          </cell>
          <cell r="M146">
            <v>0</v>
          </cell>
          <cell r="O146">
            <v>1030629.4085088833</v>
          </cell>
          <cell r="R146">
            <v>-73649767.232276887</v>
          </cell>
        </row>
        <row r="147">
          <cell r="K147">
            <v>-80052992</v>
          </cell>
          <cell r="L147">
            <v>0</v>
          </cell>
          <cell r="M147">
            <v>0</v>
          </cell>
          <cell r="O147">
            <v>516984.05166419118</v>
          </cell>
          <cell r="R147">
            <v>-73649767.232276887</v>
          </cell>
        </row>
        <row r="148">
          <cell r="K148">
            <v>-80052992</v>
          </cell>
          <cell r="L148">
            <v>0</v>
          </cell>
          <cell r="M148">
            <v>0</v>
          </cell>
          <cell r="O148">
            <v>8.4266066551208496E-9</v>
          </cell>
          <cell r="R148">
            <v>-73649767.232276887</v>
          </cell>
        </row>
        <row r="149">
          <cell r="K149" t="str">
            <v/>
          </cell>
          <cell r="L149" t="str">
            <v/>
          </cell>
          <cell r="M149" t="str">
            <v/>
          </cell>
          <cell r="O149" t="str">
            <v/>
          </cell>
          <cell r="R149" t="str">
            <v/>
          </cell>
        </row>
        <row r="150">
          <cell r="K150" t="str">
            <v/>
          </cell>
          <cell r="L150" t="str">
            <v/>
          </cell>
          <cell r="M150" t="str">
            <v/>
          </cell>
          <cell r="O150" t="str">
            <v/>
          </cell>
          <cell r="R150" t="str">
            <v/>
          </cell>
        </row>
        <row r="151">
          <cell r="K151" t="str">
            <v/>
          </cell>
          <cell r="L151" t="str">
            <v/>
          </cell>
          <cell r="M151" t="str">
            <v/>
          </cell>
          <cell r="O151" t="str">
            <v/>
          </cell>
          <cell r="R151" t="str">
            <v/>
          </cell>
        </row>
        <row r="152">
          <cell r="K152" t="str">
            <v/>
          </cell>
          <cell r="L152" t="str">
            <v/>
          </cell>
          <cell r="M152" t="str">
            <v/>
          </cell>
          <cell r="O152" t="str">
            <v/>
          </cell>
          <cell r="R152" t="str">
            <v/>
          </cell>
        </row>
        <row r="153">
          <cell r="K153" t="str">
            <v/>
          </cell>
          <cell r="L153" t="str">
            <v/>
          </cell>
          <cell r="M153" t="str">
            <v/>
          </cell>
          <cell r="O153" t="str">
            <v/>
          </cell>
          <cell r="R153" t="str">
            <v/>
          </cell>
        </row>
        <row r="154">
          <cell r="K154" t="str">
            <v/>
          </cell>
          <cell r="L154" t="str">
            <v/>
          </cell>
          <cell r="M154" t="str">
            <v/>
          </cell>
          <cell r="O154" t="str">
            <v/>
          </cell>
          <cell r="R154" t="str">
            <v/>
          </cell>
        </row>
        <row r="155">
          <cell r="K155" t="str">
            <v/>
          </cell>
          <cell r="L155" t="str">
            <v/>
          </cell>
          <cell r="M155" t="str">
            <v/>
          </cell>
          <cell r="O155" t="str">
            <v/>
          </cell>
          <cell r="R155" t="str">
            <v/>
          </cell>
        </row>
        <row r="156">
          <cell r="K156" t="str">
            <v/>
          </cell>
          <cell r="L156" t="str">
            <v/>
          </cell>
          <cell r="M156" t="str">
            <v/>
          </cell>
          <cell r="O156" t="str">
            <v/>
          </cell>
          <cell r="R156" t="str">
            <v/>
          </cell>
        </row>
        <row r="157">
          <cell r="K157" t="str">
            <v/>
          </cell>
          <cell r="L157" t="str">
            <v/>
          </cell>
          <cell r="M157" t="str">
            <v/>
          </cell>
          <cell r="O157" t="str">
            <v/>
          </cell>
          <cell r="R157" t="str">
            <v/>
          </cell>
        </row>
        <row r="158">
          <cell r="K158" t="str">
            <v/>
          </cell>
          <cell r="L158" t="str">
            <v/>
          </cell>
          <cell r="M158" t="str">
            <v/>
          </cell>
          <cell r="O158" t="str">
            <v/>
          </cell>
          <cell r="R158" t="str">
            <v/>
          </cell>
        </row>
        <row r="159">
          <cell r="K159" t="str">
            <v/>
          </cell>
          <cell r="L159" t="str">
            <v/>
          </cell>
          <cell r="M159" t="str">
            <v/>
          </cell>
          <cell r="O159" t="str">
            <v/>
          </cell>
          <cell r="R159" t="str">
            <v/>
          </cell>
        </row>
        <row r="160">
          <cell r="K160" t="str">
            <v/>
          </cell>
          <cell r="L160" t="str">
            <v/>
          </cell>
          <cell r="M160" t="str">
            <v/>
          </cell>
          <cell r="O160" t="str">
            <v/>
          </cell>
          <cell r="R160" t="str">
            <v/>
          </cell>
        </row>
        <row r="161">
          <cell r="K161" t="str">
            <v/>
          </cell>
          <cell r="L161" t="str">
            <v/>
          </cell>
          <cell r="M161" t="str">
            <v/>
          </cell>
          <cell r="O161" t="str">
            <v/>
          </cell>
          <cell r="R161" t="str">
            <v/>
          </cell>
        </row>
        <row r="162">
          <cell r="K162" t="str">
            <v/>
          </cell>
          <cell r="L162" t="str">
            <v/>
          </cell>
          <cell r="M162" t="str">
            <v/>
          </cell>
          <cell r="O162" t="str">
            <v/>
          </cell>
          <cell r="R162" t="str">
            <v/>
          </cell>
        </row>
        <row r="163">
          <cell r="K163" t="str">
            <v/>
          </cell>
          <cell r="L163" t="str">
            <v/>
          </cell>
          <cell r="M163" t="str">
            <v/>
          </cell>
          <cell r="O163" t="str">
            <v/>
          </cell>
          <cell r="R163" t="str">
            <v/>
          </cell>
        </row>
        <row r="164">
          <cell r="K164" t="str">
            <v/>
          </cell>
          <cell r="L164" t="str">
            <v/>
          </cell>
          <cell r="M164" t="str">
            <v/>
          </cell>
          <cell r="O164" t="str">
            <v/>
          </cell>
          <cell r="R164" t="str">
            <v/>
          </cell>
        </row>
        <row r="165">
          <cell r="K165" t="str">
            <v/>
          </cell>
          <cell r="L165" t="str">
            <v/>
          </cell>
          <cell r="M165" t="str">
            <v/>
          </cell>
          <cell r="O165" t="str">
            <v/>
          </cell>
          <cell r="R165" t="str">
            <v/>
          </cell>
        </row>
        <row r="166">
          <cell r="K166" t="str">
            <v/>
          </cell>
          <cell r="L166" t="str">
            <v/>
          </cell>
          <cell r="M166" t="str">
            <v/>
          </cell>
          <cell r="O166" t="str">
            <v/>
          </cell>
          <cell r="R166" t="str">
            <v/>
          </cell>
        </row>
        <row r="167">
          <cell r="K167" t="str">
            <v/>
          </cell>
          <cell r="L167" t="str">
            <v/>
          </cell>
          <cell r="M167" t="str">
            <v/>
          </cell>
          <cell r="O167" t="str">
            <v/>
          </cell>
          <cell r="R167" t="str">
            <v/>
          </cell>
        </row>
        <row r="168">
          <cell r="K168" t="str">
            <v/>
          </cell>
          <cell r="L168" t="str">
            <v/>
          </cell>
          <cell r="M168" t="str">
            <v/>
          </cell>
          <cell r="O168" t="str">
            <v/>
          </cell>
          <cell r="R168" t="str">
            <v/>
          </cell>
        </row>
        <row r="169">
          <cell r="K169" t="str">
            <v/>
          </cell>
          <cell r="L169" t="str">
            <v/>
          </cell>
          <cell r="M169" t="str">
            <v/>
          </cell>
          <cell r="O169" t="str">
            <v/>
          </cell>
          <cell r="R169" t="str">
            <v/>
          </cell>
        </row>
        <row r="170">
          <cell r="K170" t="str">
            <v/>
          </cell>
          <cell r="L170" t="str">
            <v/>
          </cell>
          <cell r="M170" t="str">
            <v/>
          </cell>
          <cell r="O170" t="str">
            <v/>
          </cell>
          <cell r="R170" t="str">
            <v/>
          </cell>
        </row>
        <row r="171">
          <cell r="K171" t="str">
            <v/>
          </cell>
          <cell r="L171" t="str">
            <v/>
          </cell>
          <cell r="M171" t="str">
            <v/>
          </cell>
          <cell r="O171" t="str">
            <v/>
          </cell>
          <cell r="R171" t="str">
            <v/>
          </cell>
        </row>
        <row r="172">
          <cell r="K172" t="str">
            <v/>
          </cell>
          <cell r="L172" t="str">
            <v/>
          </cell>
          <cell r="M172" t="str">
            <v/>
          </cell>
          <cell r="O172" t="str">
            <v/>
          </cell>
          <cell r="R172" t="str">
            <v/>
          </cell>
        </row>
        <row r="173">
          <cell r="K173" t="str">
            <v/>
          </cell>
          <cell r="L173" t="str">
            <v/>
          </cell>
          <cell r="M173" t="str">
            <v/>
          </cell>
          <cell r="O173" t="str">
            <v/>
          </cell>
          <cell r="R173" t="str">
            <v/>
          </cell>
        </row>
        <row r="174">
          <cell r="K174" t="str">
            <v/>
          </cell>
          <cell r="L174" t="str">
            <v/>
          </cell>
          <cell r="M174" t="str">
            <v/>
          </cell>
          <cell r="O174" t="str">
            <v/>
          </cell>
          <cell r="R174" t="str">
            <v/>
          </cell>
        </row>
        <row r="175">
          <cell r="K175" t="str">
            <v/>
          </cell>
          <cell r="L175" t="str">
            <v/>
          </cell>
          <cell r="M175" t="str">
            <v/>
          </cell>
          <cell r="O175" t="str">
            <v/>
          </cell>
          <cell r="R175" t="str">
            <v/>
          </cell>
        </row>
        <row r="176">
          <cell r="K176" t="str">
            <v/>
          </cell>
          <cell r="L176" t="str">
            <v/>
          </cell>
          <cell r="M176" t="str">
            <v/>
          </cell>
          <cell r="O176" t="str">
            <v/>
          </cell>
          <cell r="R176" t="str">
            <v/>
          </cell>
        </row>
        <row r="177">
          <cell r="K177" t="str">
            <v/>
          </cell>
          <cell r="L177" t="str">
            <v/>
          </cell>
          <cell r="M177" t="str">
            <v/>
          </cell>
          <cell r="O177" t="str">
            <v/>
          </cell>
          <cell r="R177" t="str">
            <v/>
          </cell>
        </row>
        <row r="178">
          <cell r="K178" t="str">
            <v/>
          </cell>
          <cell r="L178" t="str">
            <v/>
          </cell>
          <cell r="M178" t="str">
            <v/>
          </cell>
          <cell r="O178" t="str">
            <v/>
          </cell>
          <cell r="R178" t="str">
            <v/>
          </cell>
        </row>
        <row r="179">
          <cell r="K179" t="str">
            <v/>
          </cell>
          <cell r="L179" t="str">
            <v/>
          </cell>
          <cell r="M179" t="str">
            <v/>
          </cell>
          <cell r="O179" t="str">
            <v/>
          </cell>
          <cell r="R179" t="str">
            <v/>
          </cell>
        </row>
        <row r="180">
          <cell r="K180" t="str">
            <v/>
          </cell>
          <cell r="L180" t="str">
            <v/>
          </cell>
          <cell r="M180" t="str">
            <v/>
          </cell>
          <cell r="O180" t="str">
            <v/>
          </cell>
          <cell r="R180" t="str">
            <v/>
          </cell>
        </row>
        <row r="181">
          <cell r="K181" t="str">
            <v/>
          </cell>
          <cell r="L181" t="str">
            <v/>
          </cell>
          <cell r="M181" t="str">
            <v/>
          </cell>
          <cell r="O181" t="str">
            <v/>
          </cell>
          <cell r="R181" t="str">
            <v/>
          </cell>
        </row>
        <row r="182">
          <cell r="K182" t="str">
            <v/>
          </cell>
          <cell r="L182" t="str">
            <v/>
          </cell>
          <cell r="M182" t="str">
            <v/>
          </cell>
          <cell r="O182" t="str">
            <v/>
          </cell>
          <cell r="R182" t="str">
            <v/>
          </cell>
        </row>
        <row r="183">
          <cell r="K183" t="str">
            <v/>
          </cell>
          <cell r="L183" t="str">
            <v/>
          </cell>
          <cell r="M183" t="str">
            <v/>
          </cell>
          <cell r="O183" t="str">
            <v/>
          </cell>
          <cell r="R183" t="str">
            <v/>
          </cell>
        </row>
        <row r="184">
          <cell r="K184" t="str">
            <v/>
          </cell>
          <cell r="L184" t="str">
            <v/>
          </cell>
          <cell r="M184" t="str">
            <v/>
          </cell>
          <cell r="O184" t="str">
            <v/>
          </cell>
          <cell r="R184" t="str">
            <v/>
          </cell>
        </row>
        <row r="185">
          <cell r="K185" t="str">
            <v/>
          </cell>
          <cell r="L185" t="str">
            <v/>
          </cell>
          <cell r="M185" t="str">
            <v/>
          </cell>
          <cell r="O185" t="str">
            <v/>
          </cell>
          <cell r="R185" t="str">
            <v/>
          </cell>
        </row>
        <row r="186">
          <cell r="K186" t="str">
            <v/>
          </cell>
          <cell r="L186" t="str">
            <v/>
          </cell>
          <cell r="M186" t="str">
            <v/>
          </cell>
          <cell r="O186" t="str">
            <v/>
          </cell>
          <cell r="R186" t="str">
            <v/>
          </cell>
        </row>
        <row r="187">
          <cell r="K187" t="str">
            <v/>
          </cell>
          <cell r="L187" t="str">
            <v/>
          </cell>
          <cell r="M187" t="str">
            <v/>
          </cell>
          <cell r="O187" t="str">
            <v/>
          </cell>
          <cell r="R187" t="str">
            <v/>
          </cell>
        </row>
        <row r="188">
          <cell r="K188" t="str">
            <v/>
          </cell>
          <cell r="L188" t="str">
            <v/>
          </cell>
          <cell r="M188" t="str">
            <v/>
          </cell>
          <cell r="O188" t="str">
            <v/>
          </cell>
          <cell r="R188" t="str">
            <v/>
          </cell>
        </row>
        <row r="189">
          <cell r="K189" t="str">
            <v/>
          </cell>
          <cell r="L189" t="str">
            <v/>
          </cell>
          <cell r="M189" t="str">
            <v/>
          </cell>
          <cell r="O189" t="str">
            <v/>
          </cell>
          <cell r="R189" t="str">
            <v/>
          </cell>
        </row>
        <row r="190">
          <cell r="K190" t="str">
            <v/>
          </cell>
          <cell r="L190" t="str">
            <v/>
          </cell>
          <cell r="M190" t="str">
            <v/>
          </cell>
          <cell r="O190" t="str">
            <v/>
          </cell>
          <cell r="R190" t="str">
            <v/>
          </cell>
        </row>
        <row r="191">
          <cell r="K191" t="str">
            <v/>
          </cell>
          <cell r="L191" t="str">
            <v/>
          </cell>
          <cell r="M191" t="str">
            <v/>
          </cell>
          <cell r="O191" t="str">
            <v/>
          </cell>
          <cell r="R191" t="str">
            <v/>
          </cell>
        </row>
        <row r="192">
          <cell r="K192" t="str">
            <v/>
          </cell>
          <cell r="L192" t="str">
            <v/>
          </cell>
          <cell r="M192" t="str">
            <v/>
          </cell>
          <cell r="O192" t="str">
            <v/>
          </cell>
          <cell r="R192" t="str">
            <v/>
          </cell>
        </row>
        <row r="193">
          <cell r="K193" t="str">
            <v/>
          </cell>
          <cell r="L193" t="str">
            <v/>
          </cell>
          <cell r="M193" t="str">
            <v/>
          </cell>
          <cell r="O193" t="str">
            <v/>
          </cell>
          <cell r="R193" t="str">
            <v/>
          </cell>
        </row>
        <row r="194">
          <cell r="K194" t="str">
            <v/>
          </cell>
          <cell r="L194" t="str">
            <v/>
          </cell>
          <cell r="M194" t="str">
            <v/>
          </cell>
          <cell r="O194" t="str">
            <v/>
          </cell>
          <cell r="R194" t="str">
            <v/>
          </cell>
        </row>
        <row r="195">
          <cell r="K195" t="str">
            <v/>
          </cell>
          <cell r="L195" t="str">
            <v/>
          </cell>
          <cell r="M195" t="str">
            <v/>
          </cell>
          <cell r="O195" t="str">
            <v/>
          </cell>
          <cell r="R195" t="str">
            <v/>
          </cell>
        </row>
        <row r="196">
          <cell r="K196" t="str">
            <v/>
          </cell>
          <cell r="L196" t="str">
            <v/>
          </cell>
          <cell r="M196" t="str">
            <v/>
          </cell>
          <cell r="O196" t="str">
            <v/>
          </cell>
          <cell r="R196" t="str">
            <v/>
          </cell>
        </row>
        <row r="197">
          <cell r="K197" t="str">
            <v/>
          </cell>
          <cell r="L197" t="str">
            <v/>
          </cell>
          <cell r="M197" t="str">
            <v/>
          </cell>
          <cell r="O197" t="str">
            <v/>
          </cell>
          <cell r="R197" t="str">
            <v/>
          </cell>
        </row>
        <row r="198">
          <cell r="K198" t="str">
            <v/>
          </cell>
          <cell r="L198" t="str">
            <v/>
          </cell>
          <cell r="M198" t="str">
            <v/>
          </cell>
          <cell r="O198" t="str">
            <v/>
          </cell>
          <cell r="R198" t="str">
            <v/>
          </cell>
        </row>
        <row r="199">
          <cell r="K199" t="str">
            <v/>
          </cell>
          <cell r="L199" t="str">
            <v/>
          </cell>
          <cell r="M199" t="str">
            <v/>
          </cell>
          <cell r="O199" t="str">
            <v/>
          </cell>
          <cell r="R199" t="str">
            <v/>
          </cell>
        </row>
        <row r="200">
          <cell r="K200" t="str">
            <v/>
          </cell>
          <cell r="L200" t="str">
            <v/>
          </cell>
          <cell r="M200" t="str">
            <v/>
          </cell>
          <cell r="O200" t="str">
            <v/>
          </cell>
          <cell r="R200" t="str">
            <v/>
          </cell>
        </row>
        <row r="201">
          <cell r="K201" t="str">
            <v/>
          </cell>
          <cell r="L201" t="str">
            <v/>
          </cell>
          <cell r="M201" t="str">
            <v/>
          </cell>
          <cell r="O201" t="str">
            <v/>
          </cell>
          <cell r="R201" t="str">
            <v/>
          </cell>
        </row>
        <row r="202">
          <cell r="K202" t="str">
            <v/>
          </cell>
          <cell r="L202" t="str">
            <v/>
          </cell>
          <cell r="M202" t="str">
            <v/>
          </cell>
          <cell r="O202" t="str">
            <v/>
          </cell>
          <cell r="R202" t="str">
            <v/>
          </cell>
        </row>
        <row r="203">
          <cell r="K203" t="str">
            <v/>
          </cell>
          <cell r="L203" t="str">
            <v/>
          </cell>
          <cell r="M203" t="str">
            <v/>
          </cell>
          <cell r="O203" t="str">
            <v/>
          </cell>
          <cell r="R203" t="str">
            <v/>
          </cell>
        </row>
        <row r="204">
          <cell r="K204" t="str">
            <v/>
          </cell>
          <cell r="L204" t="str">
            <v/>
          </cell>
          <cell r="M204" t="str">
            <v/>
          </cell>
          <cell r="O204" t="str">
            <v/>
          </cell>
          <cell r="R204" t="str">
            <v/>
          </cell>
        </row>
        <row r="205">
          <cell r="K205" t="str">
            <v/>
          </cell>
          <cell r="L205" t="str">
            <v/>
          </cell>
          <cell r="M205" t="str">
            <v/>
          </cell>
          <cell r="O205" t="str">
            <v/>
          </cell>
          <cell r="R205" t="str">
            <v/>
          </cell>
        </row>
        <row r="206">
          <cell r="K206" t="str">
            <v/>
          </cell>
          <cell r="L206" t="str">
            <v/>
          </cell>
          <cell r="M206" t="str">
            <v/>
          </cell>
          <cell r="O206" t="str">
            <v/>
          </cell>
          <cell r="R206" t="str">
            <v/>
          </cell>
        </row>
        <row r="207">
          <cell r="K207" t="str">
            <v/>
          </cell>
          <cell r="L207" t="str">
            <v/>
          </cell>
          <cell r="M207" t="str">
            <v/>
          </cell>
          <cell r="O207" t="str">
            <v/>
          </cell>
          <cell r="R207" t="str">
            <v/>
          </cell>
        </row>
        <row r="208">
          <cell r="K208" t="str">
            <v/>
          </cell>
          <cell r="L208" t="str">
            <v/>
          </cell>
          <cell r="M208" t="str">
            <v/>
          </cell>
          <cell r="O208" t="str">
            <v/>
          </cell>
          <cell r="R208" t="str">
            <v/>
          </cell>
        </row>
        <row r="209">
          <cell r="K209" t="str">
            <v/>
          </cell>
          <cell r="L209" t="str">
            <v/>
          </cell>
          <cell r="M209" t="str">
            <v/>
          </cell>
          <cell r="O209" t="str">
            <v/>
          </cell>
          <cell r="R209" t="str">
            <v/>
          </cell>
        </row>
        <row r="210">
          <cell r="K210" t="str">
            <v/>
          </cell>
          <cell r="L210" t="str">
            <v/>
          </cell>
          <cell r="M210" t="str">
            <v/>
          </cell>
          <cell r="O210" t="str">
            <v/>
          </cell>
          <cell r="R210" t="str">
            <v/>
          </cell>
        </row>
        <row r="211">
          <cell r="K211" t="str">
            <v/>
          </cell>
          <cell r="L211" t="str">
            <v/>
          </cell>
          <cell r="M211" t="str">
            <v/>
          </cell>
          <cell r="O211" t="str">
            <v/>
          </cell>
          <cell r="R211" t="str">
            <v/>
          </cell>
        </row>
        <row r="212">
          <cell r="K212" t="str">
            <v/>
          </cell>
          <cell r="L212" t="str">
            <v/>
          </cell>
          <cell r="M212" t="str">
            <v/>
          </cell>
          <cell r="O212" t="str">
            <v/>
          </cell>
          <cell r="R212" t="str">
            <v/>
          </cell>
        </row>
        <row r="213">
          <cell r="K213" t="str">
            <v/>
          </cell>
          <cell r="L213" t="str">
            <v/>
          </cell>
          <cell r="M213" t="str">
            <v/>
          </cell>
          <cell r="O213" t="str">
            <v/>
          </cell>
          <cell r="R213" t="str">
            <v/>
          </cell>
        </row>
        <row r="214">
          <cell r="K214" t="str">
            <v/>
          </cell>
          <cell r="L214" t="str">
            <v/>
          </cell>
          <cell r="M214" t="str">
            <v/>
          </cell>
          <cell r="O214" t="str">
            <v/>
          </cell>
          <cell r="R214" t="str">
            <v/>
          </cell>
        </row>
        <row r="215">
          <cell r="K215" t="str">
            <v/>
          </cell>
          <cell r="L215" t="str">
            <v/>
          </cell>
          <cell r="M215" t="str">
            <v/>
          </cell>
          <cell r="O215" t="str">
            <v/>
          </cell>
          <cell r="R215" t="str">
            <v/>
          </cell>
        </row>
        <row r="216">
          <cell r="K216" t="str">
            <v/>
          </cell>
          <cell r="L216" t="str">
            <v/>
          </cell>
          <cell r="M216" t="str">
            <v/>
          </cell>
          <cell r="O216" t="str">
            <v/>
          </cell>
          <cell r="R216" t="str">
            <v/>
          </cell>
        </row>
        <row r="217">
          <cell r="K217" t="str">
            <v/>
          </cell>
          <cell r="L217" t="str">
            <v/>
          </cell>
          <cell r="M217" t="str">
            <v/>
          </cell>
          <cell r="O217" t="str">
            <v/>
          </cell>
          <cell r="R217" t="str">
            <v/>
          </cell>
        </row>
        <row r="218">
          <cell r="K218" t="str">
            <v/>
          </cell>
          <cell r="L218" t="str">
            <v/>
          </cell>
          <cell r="M218" t="str">
            <v/>
          </cell>
          <cell r="O218" t="str">
            <v/>
          </cell>
          <cell r="R218" t="str">
            <v/>
          </cell>
        </row>
        <row r="219">
          <cell r="K219" t="str">
            <v/>
          </cell>
          <cell r="L219" t="str">
            <v/>
          </cell>
          <cell r="M219" t="str">
            <v/>
          </cell>
          <cell r="O219" t="str">
            <v/>
          </cell>
          <cell r="R219" t="str">
            <v/>
          </cell>
        </row>
        <row r="220">
          <cell r="K220" t="str">
            <v/>
          </cell>
          <cell r="L220" t="str">
            <v/>
          </cell>
          <cell r="M220" t="str">
            <v/>
          </cell>
          <cell r="O220" t="str">
            <v/>
          </cell>
          <cell r="R220" t="str">
            <v/>
          </cell>
        </row>
        <row r="221">
          <cell r="K221" t="str">
            <v/>
          </cell>
          <cell r="L221" t="str">
            <v/>
          </cell>
          <cell r="M221" t="str">
            <v/>
          </cell>
          <cell r="O221" t="str">
            <v/>
          </cell>
          <cell r="R221" t="str">
            <v/>
          </cell>
        </row>
        <row r="222">
          <cell r="K222" t="str">
            <v/>
          </cell>
          <cell r="L222" t="str">
            <v/>
          </cell>
          <cell r="M222" t="str">
            <v/>
          </cell>
          <cell r="O222" t="str">
            <v/>
          </cell>
          <cell r="R222" t="str">
            <v/>
          </cell>
        </row>
        <row r="223">
          <cell r="K223" t="str">
            <v/>
          </cell>
          <cell r="L223" t="str">
            <v/>
          </cell>
          <cell r="M223" t="str">
            <v/>
          </cell>
          <cell r="O223" t="str">
            <v/>
          </cell>
          <cell r="R223" t="str">
            <v/>
          </cell>
        </row>
        <row r="224">
          <cell r="K224" t="str">
            <v/>
          </cell>
          <cell r="L224" t="str">
            <v/>
          </cell>
          <cell r="M224" t="str">
            <v/>
          </cell>
          <cell r="O224" t="str">
            <v/>
          </cell>
          <cell r="R224" t="str">
            <v/>
          </cell>
        </row>
        <row r="225">
          <cell r="K225" t="str">
            <v/>
          </cell>
          <cell r="L225" t="str">
            <v/>
          </cell>
          <cell r="M225" t="str">
            <v/>
          </cell>
          <cell r="O225" t="str">
            <v/>
          </cell>
          <cell r="R225" t="str">
            <v/>
          </cell>
        </row>
        <row r="226">
          <cell r="K226" t="str">
            <v/>
          </cell>
          <cell r="L226" t="str">
            <v/>
          </cell>
          <cell r="M226" t="str">
            <v/>
          </cell>
          <cell r="O226" t="str">
            <v/>
          </cell>
          <cell r="R226" t="str">
            <v/>
          </cell>
        </row>
        <row r="227">
          <cell r="K227" t="str">
            <v/>
          </cell>
          <cell r="L227" t="str">
            <v/>
          </cell>
          <cell r="M227" t="str">
            <v/>
          </cell>
          <cell r="O227" t="str">
            <v/>
          </cell>
          <cell r="R227" t="str">
            <v/>
          </cell>
        </row>
        <row r="228">
          <cell r="K228" t="str">
            <v/>
          </cell>
          <cell r="L228" t="str">
            <v/>
          </cell>
          <cell r="M228" t="str">
            <v/>
          </cell>
          <cell r="O228" t="str">
            <v/>
          </cell>
          <cell r="R228" t="str">
            <v/>
          </cell>
        </row>
        <row r="229">
          <cell r="K229" t="str">
            <v/>
          </cell>
          <cell r="L229" t="str">
            <v/>
          </cell>
          <cell r="M229" t="str">
            <v/>
          </cell>
          <cell r="O229" t="str">
            <v/>
          </cell>
          <cell r="R229" t="str">
            <v/>
          </cell>
        </row>
        <row r="230">
          <cell r="K230" t="str">
            <v/>
          </cell>
          <cell r="L230" t="str">
            <v/>
          </cell>
          <cell r="M230" t="str">
            <v/>
          </cell>
          <cell r="O230" t="str">
            <v/>
          </cell>
          <cell r="R230" t="str">
            <v/>
          </cell>
        </row>
        <row r="231">
          <cell r="K231" t="str">
            <v/>
          </cell>
          <cell r="L231" t="str">
            <v/>
          </cell>
          <cell r="M231" t="str">
            <v/>
          </cell>
          <cell r="O231" t="str">
            <v/>
          </cell>
          <cell r="R231" t="str">
            <v/>
          </cell>
        </row>
        <row r="232">
          <cell r="K232" t="str">
            <v/>
          </cell>
          <cell r="L232" t="str">
            <v/>
          </cell>
          <cell r="M232" t="str">
            <v/>
          </cell>
          <cell r="O232" t="str">
            <v/>
          </cell>
          <cell r="R232" t="str">
            <v/>
          </cell>
        </row>
        <row r="233">
          <cell r="K233" t="str">
            <v/>
          </cell>
          <cell r="L233" t="str">
            <v/>
          </cell>
          <cell r="M233" t="str">
            <v/>
          </cell>
          <cell r="O233" t="str">
            <v/>
          </cell>
          <cell r="R233" t="str">
            <v/>
          </cell>
        </row>
        <row r="234">
          <cell r="K234" t="str">
            <v/>
          </cell>
          <cell r="L234" t="str">
            <v/>
          </cell>
          <cell r="M234" t="str">
            <v/>
          </cell>
          <cell r="O234" t="str">
            <v/>
          </cell>
          <cell r="R234" t="str">
            <v/>
          </cell>
        </row>
        <row r="235">
          <cell r="K235" t="str">
            <v/>
          </cell>
          <cell r="L235" t="str">
            <v/>
          </cell>
          <cell r="M235" t="str">
            <v/>
          </cell>
          <cell r="O235" t="str">
            <v/>
          </cell>
          <cell r="R235" t="str">
            <v/>
          </cell>
        </row>
        <row r="236">
          <cell r="K236" t="str">
            <v/>
          </cell>
          <cell r="L236" t="str">
            <v/>
          </cell>
          <cell r="M236" t="str">
            <v/>
          </cell>
          <cell r="O236" t="str">
            <v/>
          </cell>
          <cell r="R236" t="str">
            <v/>
          </cell>
        </row>
        <row r="237">
          <cell r="K237" t="str">
            <v/>
          </cell>
          <cell r="L237" t="str">
            <v/>
          </cell>
          <cell r="M237" t="str">
            <v/>
          </cell>
          <cell r="O237" t="str">
            <v/>
          </cell>
          <cell r="R237" t="str">
            <v/>
          </cell>
        </row>
        <row r="238">
          <cell r="K238" t="str">
            <v/>
          </cell>
          <cell r="L238" t="str">
            <v/>
          </cell>
          <cell r="M238" t="str">
            <v/>
          </cell>
          <cell r="O238" t="str">
            <v/>
          </cell>
          <cell r="R238" t="str">
            <v/>
          </cell>
        </row>
        <row r="239">
          <cell r="K239" t="str">
            <v/>
          </cell>
          <cell r="L239" t="str">
            <v/>
          </cell>
          <cell r="M239" t="str">
            <v/>
          </cell>
          <cell r="O239" t="str">
            <v/>
          </cell>
          <cell r="R239" t="str">
            <v/>
          </cell>
        </row>
        <row r="240">
          <cell r="K240" t="str">
            <v/>
          </cell>
          <cell r="L240" t="str">
            <v/>
          </cell>
          <cell r="M240" t="str">
            <v/>
          </cell>
          <cell r="O240" t="str">
            <v/>
          </cell>
          <cell r="R240" t="str">
            <v/>
          </cell>
        </row>
        <row r="241">
          <cell r="K241" t="str">
            <v/>
          </cell>
          <cell r="L241" t="str">
            <v/>
          </cell>
          <cell r="M241" t="str">
            <v/>
          </cell>
          <cell r="O241" t="str">
            <v/>
          </cell>
          <cell r="R241" t="str">
            <v/>
          </cell>
        </row>
        <row r="242">
          <cell r="K242" t="str">
            <v/>
          </cell>
          <cell r="L242" t="str">
            <v/>
          </cell>
          <cell r="M242" t="str">
            <v/>
          </cell>
          <cell r="O242" t="str">
            <v/>
          </cell>
          <cell r="R242" t="str">
            <v/>
          </cell>
        </row>
        <row r="243">
          <cell r="K243" t="str">
            <v/>
          </cell>
          <cell r="L243" t="str">
            <v/>
          </cell>
          <cell r="M243" t="str">
            <v/>
          </cell>
          <cell r="O243" t="str">
            <v/>
          </cell>
          <cell r="R243" t="str">
            <v/>
          </cell>
        </row>
        <row r="244">
          <cell r="K244" t="str">
            <v/>
          </cell>
          <cell r="L244" t="str">
            <v/>
          </cell>
          <cell r="M244" t="str">
            <v/>
          </cell>
          <cell r="O244" t="str">
            <v/>
          </cell>
          <cell r="R244" t="str">
            <v/>
          </cell>
        </row>
        <row r="245">
          <cell r="K245" t="str">
            <v/>
          </cell>
          <cell r="L245" t="str">
            <v/>
          </cell>
          <cell r="M245" t="str">
            <v/>
          </cell>
          <cell r="O245" t="str">
            <v/>
          </cell>
          <cell r="R245" t="str">
            <v/>
          </cell>
        </row>
        <row r="246">
          <cell r="K246" t="str">
            <v/>
          </cell>
          <cell r="L246" t="str">
            <v/>
          </cell>
          <cell r="M246" t="str">
            <v/>
          </cell>
          <cell r="O246" t="str">
            <v/>
          </cell>
          <cell r="R246" t="str">
            <v/>
          </cell>
        </row>
        <row r="247">
          <cell r="K247" t="str">
            <v/>
          </cell>
          <cell r="L247" t="str">
            <v/>
          </cell>
          <cell r="M247" t="str">
            <v/>
          </cell>
          <cell r="O247" t="str">
            <v/>
          </cell>
          <cell r="R247" t="str">
            <v/>
          </cell>
        </row>
        <row r="248">
          <cell r="K248" t="str">
            <v/>
          </cell>
          <cell r="L248" t="str">
            <v/>
          </cell>
          <cell r="M248" t="str">
            <v/>
          </cell>
          <cell r="O248" t="str">
            <v/>
          </cell>
          <cell r="R248" t="str">
            <v/>
          </cell>
        </row>
        <row r="249">
          <cell r="K249" t="str">
            <v/>
          </cell>
          <cell r="L249" t="str">
            <v/>
          </cell>
          <cell r="M249" t="str">
            <v/>
          </cell>
          <cell r="O249" t="str">
            <v/>
          </cell>
          <cell r="R249" t="str">
            <v/>
          </cell>
        </row>
        <row r="250">
          <cell r="K250" t="str">
            <v/>
          </cell>
          <cell r="L250" t="str">
            <v/>
          </cell>
          <cell r="M250" t="str">
            <v/>
          </cell>
          <cell r="O250" t="str">
            <v/>
          </cell>
          <cell r="R250" t="str">
            <v/>
          </cell>
        </row>
        <row r="251">
          <cell r="K251" t="str">
            <v/>
          </cell>
          <cell r="L251" t="str">
            <v/>
          </cell>
          <cell r="M251" t="str">
            <v/>
          </cell>
          <cell r="O251" t="str">
            <v/>
          </cell>
          <cell r="R251" t="str">
            <v/>
          </cell>
        </row>
        <row r="252">
          <cell r="K252" t="str">
            <v/>
          </cell>
          <cell r="L252" t="str">
            <v/>
          </cell>
          <cell r="M252" t="str">
            <v/>
          </cell>
          <cell r="O252" t="str">
            <v/>
          </cell>
          <cell r="R252" t="str">
            <v/>
          </cell>
        </row>
        <row r="253">
          <cell r="K253" t="str">
            <v/>
          </cell>
          <cell r="L253" t="str">
            <v/>
          </cell>
          <cell r="M253" t="str">
            <v/>
          </cell>
          <cell r="O253" t="str">
            <v/>
          </cell>
          <cell r="R253" t="str">
            <v/>
          </cell>
        </row>
        <row r="254">
          <cell r="K254" t="str">
            <v/>
          </cell>
          <cell r="L254" t="str">
            <v/>
          </cell>
          <cell r="M254" t="str">
            <v/>
          </cell>
          <cell r="O254" t="str">
            <v/>
          </cell>
          <cell r="R254" t="str">
            <v/>
          </cell>
        </row>
        <row r="255">
          <cell r="K255" t="str">
            <v/>
          </cell>
          <cell r="L255" t="str">
            <v/>
          </cell>
          <cell r="M255" t="str">
            <v/>
          </cell>
          <cell r="O255" t="str">
            <v/>
          </cell>
          <cell r="R255" t="str">
            <v/>
          </cell>
        </row>
        <row r="256">
          <cell r="K256" t="str">
            <v/>
          </cell>
          <cell r="L256" t="str">
            <v/>
          </cell>
          <cell r="M256" t="str">
            <v/>
          </cell>
          <cell r="O256" t="str">
            <v/>
          </cell>
          <cell r="R256" t="str">
            <v/>
          </cell>
        </row>
        <row r="257">
          <cell r="K257" t="str">
            <v/>
          </cell>
          <cell r="L257" t="str">
            <v/>
          </cell>
          <cell r="M257" t="str">
            <v/>
          </cell>
          <cell r="O257" t="str">
            <v/>
          </cell>
          <cell r="R257" t="str">
            <v/>
          </cell>
        </row>
        <row r="258">
          <cell r="K258" t="str">
            <v/>
          </cell>
          <cell r="L258" t="str">
            <v/>
          </cell>
          <cell r="M258" t="str">
            <v/>
          </cell>
          <cell r="O258" t="str">
            <v/>
          </cell>
          <cell r="R258" t="str">
            <v/>
          </cell>
        </row>
        <row r="259">
          <cell r="K259" t="str">
            <v/>
          </cell>
          <cell r="L259" t="str">
            <v/>
          </cell>
          <cell r="M259" t="str">
            <v/>
          </cell>
          <cell r="O259" t="str">
            <v/>
          </cell>
          <cell r="R259" t="str">
            <v/>
          </cell>
        </row>
        <row r="260">
          <cell r="K260" t="str">
            <v/>
          </cell>
          <cell r="L260" t="str">
            <v/>
          </cell>
          <cell r="M260" t="str">
            <v/>
          </cell>
          <cell r="O260" t="str">
            <v/>
          </cell>
          <cell r="R260" t="str">
            <v/>
          </cell>
        </row>
        <row r="261">
          <cell r="K261" t="str">
            <v/>
          </cell>
          <cell r="L261" t="str">
            <v/>
          </cell>
          <cell r="M261" t="str">
            <v/>
          </cell>
          <cell r="O261" t="str">
            <v/>
          </cell>
          <cell r="R261" t="str">
            <v/>
          </cell>
        </row>
        <row r="262">
          <cell r="K262" t="str">
            <v/>
          </cell>
          <cell r="L262" t="str">
            <v/>
          </cell>
          <cell r="M262" t="str">
            <v/>
          </cell>
          <cell r="O262" t="str">
            <v/>
          </cell>
          <cell r="R262" t="str">
            <v/>
          </cell>
        </row>
        <row r="263">
          <cell r="K263" t="str">
            <v/>
          </cell>
          <cell r="L263" t="str">
            <v/>
          </cell>
          <cell r="M263" t="str">
            <v/>
          </cell>
          <cell r="O263" t="str">
            <v/>
          </cell>
          <cell r="R263" t="str">
            <v/>
          </cell>
        </row>
        <row r="264">
          <cell r="K264" t="str">
            <v/>
          </cell>
          <cell r="L264" t="str">
            <v/>
          </cell>
          <cell r="M264" t="str">
            <v/>
          </cell>
          <cell r="O264" t="str">
            <v/>
          </cell>
          <cell r="R264" t="str">
            <v/>
          </cell>
        </row>
        <row r="265">
          <cell r="K265" t="str">
            <v/>
          </cell>
          <cell r="L265" t="str">
            <v/>
          </cell>
          <cell r="M265" t="str">
            <v/>
          </cell>
          <cell r="O265" t="str">
            <v/>
          </cell>
          <cell r="R265" t="str">
            <v/>
          </cell>
        </row>
        <row r="266">
          <cell r="K266" t="str">
            <v/>
          </cell>
          <cell r="L266" t="str">
            <v/>
          </cell>
          <cell r="M266" t="str">
            <v/>
          </cell>
          <cell r="O266" t="str">
            <v/>
          </cell>
          <cell r="R266" t="str">
            <v/>
          </cell>
        </row>
        <row r="267">
          <cell r="K267" t="str">
            <v/>
          </cell>
          <cell r="L267" t="str">
            <v/>
          </cell>
          <cell r="M267" t="str">
            <v/>
          </cell>
          <cell r="O267" t="str">
            <v/>
          </cell>
          <cell r="R267" t="str">
            <v/>
          </cell>
        </row>
        <row r="268">
          <cell r="K268" t="str">
            <v/>
          </cell>
          <cell r="L268" t="str">
            <v/>
          </cell>
          <cell r="M268" t="str">
            <v/>
          </cell>
          <cell r="O268" t="str">
            <v/>
          </cell>
          <cell r="R268" t="str">
            <v/>
          </cell>
        </row>
        <row r="269">
          <cell r="K269" t="str">
            <v/>
          </cell>
          <cell r="L269" t="str">
            <v/>
          </cell>
          <cell r="M269" t="str">
            <v/>
          </cell>
          <cell r="O269" t="str">
            <v/>
          </cell>
          <cell r="R269" t="str">
            <v/>
          </cell>
        </row>
        <row r="270">
          <cell r="K270" t="str">
            <v/>
          </cell>
          <cell r="L270" t="str">
            <v/>
          </cell>
          <cell r="M270" t="str">
            <v/>
          </cell>
          <cell r="O270" t="str">
            <v/>
          </cell>
          <cell r="R270" t="str">
            <v/>
          </cell>
        </row>
        <row r="271">
          <cell r="K271" t="str">
            <v/>
          </cell>
          <cell r="L271" t="str">
            <v/>
          </cell>
          <cell r="M271" t="str">
            <v/>
          </cell>
          <cell r="O271" t="str">
            <v/>
          </cell>
          <cell r="R271" t="str">
            <v/>
          </cell>
        </row>
        <row r="272">
          <cell r="K272" t="str">
            <v/>
          </cell>
          <cell r="L272" t="str">
            <v/>
          </cell>
          <cell r="M272" t="str">
            <v/>
          </cell>
          <cell r="O272" t="str">
            <v/>
          </cell>
          <cell r="R272" t="str">
            <v/>
          </cell>
        </row>
        <row r="273">
          <cell r="K273" t="str">
            <v/>
          </cell>
          <cell r="L273" t="str">
            <v/>
          </cell>
          <cell r="M273" t="str">
            <v/>
          </cell>
          <cell r="O273" t="str">
            <v/>
          </cell>
          <cell r="R273" t="str">
            <v/>
          </cell>
        </row>
        <row r="274">
          <cell r="K274" t="str">
            <v/>
          </cell>
          <cell r="L274" t="str">
            <v/>
          </cell>
          <cell r="M274" t="str">
            <v/>
          </cell>
          <cell r="O274" t="str">
            <v/>
          </cell>
          <cell r="R274" t="str">
            <v/>
          </cell>
        </row>
        <row r="275">
          <cell r="K275" t="str">
            <v/>
          </cell>
          <cell r="L275" t="str">
            <v/>
          </cell>
          <cell r="M275" t="str">
            <v/>
          </cell>
          <cell r="O275" t="str">
            <v/>
          </cell>
          <cell r="R275" t="str">
            <v/>
          </cell>
        </row>
        <row r="276">
          <cell r="K276" t="str">
            <v/>
          </cell>
          <cell r="L276" t="str">
            <v/>
          </cell>
          <cell r="M276" t="str">
            <v/>
          </cell>
          <cell r="O276" t="str">
            <v/>
          </cell>
          <cell r="R276" t="str">
            <v/>
          </cell>
        </row>
        <row r="277">
          <cell r="K277" t="str">
            <v/>
          </cell>
          <cell r="L277" t="str">
            <v/>
          </cell>
          <cell r="M277" t="str">
            <v/>
          </cell>
          <cell r="O277" t="str">
            <v/>
          </cell>
          <cell r="R277" t="str">
            <v/>
          </cell>
        </row>
        <row r="278">
          <cell r="K278" t="str">
            <v/>
          </cell>
          <cell r="L278" t="str">
            <v/>
          </cell>
          <cell r="M278" t="str">
            <v/>
          </cell>
          <cell r="O278" t="str">
            <v/>
          </cell>
          <cell r="R278" t="str">
            <v/>
          </cell>
        </row>
        <row r="279">
          <cell r="K279" t="str">
            <v/>
          </cell>
          <cell r="L279" t="str">
            <v/>
          </cell>
          <cell r="M279" t="str">
            <v/>
          </cell>
          <cell r="O279" t="str">
            <v/>
          </cell>
          <cell r="R279" t="str">
            <v/>
          </cell>
        </row>
        <row r="280">
          <cell r="K280" t="str">
            <v/>
          </cell>
          <cell r="L280" t="str">
            <v/>
          </cell>
          <cell r="M280" t="str">
            <v/>
          </cell>
          <cell r="O280" t="str">
            <v/>
          </cell>
          <cell r="R280" t="str">
            <v/>
          </cell>
        </row>
        <row r="281">
          <cell r="K281" t="str">
            <v/>
          </cell>
          <cell r="L281" t="str">
            <v/>
          </cell>
          <cell r="M281" t="str">
            <v/>
          </cell>
          <cell r="O281" t="str">
            <v/>
          </cell>
          <cell r="R281" t="str">
            <v/>
          </cell>
        </row>
        <row r="282">
          <cell r="K282" t="str">
            <v/>
          </cell>
          <cell r="L282" t="str">
            <v/>
          </cell>
          <cell r="M282" t="str">
            <v/>
          </cell>
          <cell r="O282" t="str">
            <v/>
          </cell>
          <cell r="R282" t="str">
            <v/>
          </cell>
        </row>
        <row r="283">
          <cell r="K283" t="str">
            <v/>
          </cell>
          <cell r="L283" t="str">
            <v/>
          </cell>
          <cell r="M283" t="str">
            <v/>
          </cell>
          <cell r="O283" t="str">
            <v/>
          </cell>
          <cell r="R283" t="str">
            <v/>
          </cell>
        </row>
        <row r="284">
          <cell r="K284" t="str">
            <v/>
          </cell>
          <cell r="L284" t="str">
            <v/>
          </cell>
          <cell r="M284" t="str">
            <v/>
          </cell>
          <cell r="O284" t="str">
            <v/>
          </cell>
          <cell r="R284" t="str">
            <v/>
          </cell>
        </row>
        <row r="285">
          <cell r="K285" t="str">
            <v/>
          </cell>
          <cell r="L285" t="str">
            <v/>
          </cell>
          <cell r="M285" t="str">
            <v/>
          </cell>
          <cell r="O285" t="str">
            <v/>
          </cell>
          <cell r="R285" t="str">
            <v/>
          </cell>
        </row>
        <row r="286">
          <cell r="K286" t="str">
            <v/>
          </cell>
          <cell r="L286" t="str">
            <v/>
          </cell>
          <cell r="M286" t="str">
            <v/>
          </cell>
          <cell r="O286" t="str">
            <v/>
          </cell>
          <cell r="R286" t="str">
            <v/>
          </cell>
        </row>
        <row r="287">
          <cell r="K287" t="str">
            <v/>
          </cell>
          <cell r="L287" t="str">
            <v/>
          </cell>
          <cell r="M287" t="str">
            <v/>
          </cell>
          <cell r="O287" t="str">
            <v/>
          </cell>
          <cell r="R287" t="str">
            <v/>
          </cell>
        </row>
        <row r="288">
          <cell r="K288" t="str">
            <v/>
          </cell>
          <cell r="L288" t="str">
            <v/>
          </cell>
          <cell r="M288" t="str">
            <v/>
          </cell>
          <cell r="O288" t="str">
            <v/>
          </cell>
          <cell r="R288" t="str">
            <v/>
          </cell>
        </row>
        <row r="289">
          <cell r="K289" t="str">
            <v/>
          </cell>
          <cell r="L289" t="str">
            <v/>
          </cell>
          <cell r="M289" t="str">
            <v/>
          </cell>
          <cell r="O289" t="str">
            <v/>
          </cell>
          <cell r="R289" t="str">
            <v/>
          </cell>
        </row>
        <row r="290">
          <cell r="K290" t="str">
            <v/>
          </cell>
          <cell r="L290" t="str">
            <v/>
          </cell>
          <cell r="M290" t="str">
            <v/>
          </cell>
          <cell r="O290" t="str">
            <v/>
          </cell>
          <cell r="R290" t="str">
            <v/>
          </cell>
        </row>
        <row r="291">
          <cell r="K291" t="str">
            <v/>
          </cell>
          <cell r="L291" t="str">
            <v/>
          </cell>
          <cell r="M291" t="str">
            <v/>
          </cell>
          <cell r="O291" t="str">
            <v/>
          </cell>
          <cell r="R291" t="str">
            <v/>
          </cell>
        </row>
        <row r="292">
          <cell r="K292" t="str">
            <v/>
          </cell>
          <cell r="L292" t="str">
            <v/>
          </cell>
          <cell r="M292" t="str">
            <v/>
          </cell>
          <cell r="O292" t="str">
            <v/>
          </cell>
          <cell r="R292" t="str">
            <v/>
          </cell>
        </row>
        <row r="293">
          <cell r="K293" t="str">
            <v/>
          </cell>
          <cell r="L293" t="str">
            <v/>
          </cell>
          <cell r="M293" t="str">
            <v/>
          </cell>
          <cell r="O293" t="str">
            <v/>
          </cell>
          <cell r="R293" t="str">
            <v/>
          </cell>
        </row>
        <row r="294">
          <cell r="K294" t="str">
            <v/>
          </cell>
          <cell r="L294" t="str">
            <v/>
          </cell>
          <cell r="M294" t="str">
            <v/>
          </cell>
          <cell r="O294" t="str">
            <v/>
          </cell>
          <cell r="R294" t="str">
            <v/>
          </cell>
        </row>
        <row r="295">
          <cell r="K295" t="str">
            <v/>
          </cell>
          <cell r="L295" t="str">
            <v/>
          </cell>
          <cell r="M295" t="str">
            <v/>
          </cell>
          <cell r="O295" t="str">
            <v/>
          </cell>
          <cell r="R295" t="str">
            <v/>
          </cell>
        </row>
        <row r="296">
          <cell r="K296" t="str">
            <v/>
          </cell>
          <cell r="L296" t="str">
            <v/>
          </cell>
          <cell r="M296" t="str">
            <v/>
          </cell>
          <cell r="O296" t="str">
            <v/>
          </cell>
          <cell r="R296" t="str">
            <v/>
          </cell>
        </row>
        <row r="297">
          <cell r="K297" t="str">
            <v/>
          </cell>
          <cell r="L297" t="str">
            <v/>
          </cell>
          <cell r="M297" t="str">
            <v/>
          </cell>
          <cell r="O297" t="str">
            <v/>
          </cell>
          <cell r="R297" t="str">
            <v/>
          </cell>
        </row>
        <row r="298">
          <cell r="K298" t="str">
            <v/>
          </cell>
          <cell r="L298" t="str">
            <v/>
          </cell>
          <cell r="M298" t="str">
            <v/>
          </cell>
          <cell r="O298" t="str">
            <v/>
          </cell>
          <cell r="R298" t="str">
            <v/>
          </cell>
        </row>
        <row r="299">
          <cell r="K299" t="str">
            <v/>
          </cell>
          <cell r="L299" t="str">
            <v/>
          </cell>
          <cell r="M299" t="str">
            <v/>
          </cell>
          <cell r="O299" t="str">
            <v/>
          </cell>
          <cell r="R299" t="str">
            <v/>
          </cell>
        </row>
        <row r="300">
          <cell r="K300" t="str">
            <v/>
          </cell>
          <cell r="L300" t="str">
            <v/>
          </cell>
          <cell r="M300" t="str">
            <v/>
          </cell>
          <cell r="O300" t="str">
            <v/>
          </cell>
          <cell r="R300" t="str">
            <v/>
          </cell>
        </row>
        <row r="301">
          <cell r="K301" t="str">
            <v/>
          </cell>
          <cell r="L301" t="str">
            <v/>
          </cell>
          <cell r="M301" t="str">
            <v/>
          </cell>
          <cell r="O301" t="str">
            <v/>
          </cell>
          <cell r="R301" t="str">
            <v/>
          </cell>
        </row>
        <row r="302">
          <cell r="K302" t="str">
            <v/>
          </cell>
          <cell r="L302" t="str">
            <v/>
          </cell>
          <cell r="M302" t="str">
            <v/>
          </cell>
          <cell r="O302" t="str">
            <v/>
          </cell>
          <cell r="R302" t="str">
            <v/>
          </cell>
        </row>
        <row r="303">
          <cell r="K303" t="str">
            <v/>
          </cell>
          <cell r="L303" t="str">
            <v/>
          </cell>
          <cell r="M303" t="str">
            <v/>
          </cell>
          <cell r="O303" t="str">
            <v/>
          </cell>
          <cell r="R303" t="str">
            <v/>
          </cell>
        </row>
      </sheetData>
      <sheetData sheetId="12">
        <row r="4">
          <cell r="G4" t="str">
            <v>Shop</v>
          </cell>
        </row>
        <row r="5">
          <cell r="G5" t="str">
            <v>VNV42</v>
          </cell>
        </row>
        <row r="6">
          <cell r="G6" t="str">
            <v>Vincom Hue</v>
          </cell>
        </row>
        <row r="7">
          <cell r="G7" t="str">
            <v>Lot 1-2 Floor 1</v>
          </cell>
        </row>
        <row r="8">
          <cell r="G8">
            <v>108.5</v>
          </cell>
          <cell r="H8" t="str">
            <v>sq. m</v>
          </cell>
        </row>
        <row r="9">
          <cell r="G9" t="str">
            <v>Gior Fashion Company Limited</v>
          </cell>
        </row>
        <row r="10">
          <cell r="G10" t="str">
            <v>Vincom</v>
          </cell>
        </row>
        <row r="11">
          <cell r="G11">
            <v>29</v>
          </cell>
        </row>
        <row r="13">
          <cell r="G13">
            <v>29</v>
          </cell>
        </row>
        <row r="14">
          <cell r="G14">
            <v>43239</v>
          </cell>
        </row>
        <row r="15">
          <cell r="G15">
            <v>44334</v>
          </cell>
        </row>
        <row r="20">
          <cell r="G20" t="str">
            <v>NA</v>
          </cell>
        </row>
        <row r="23">
          <cell r="G23" t="str">
            <v>NA</v>
          </cell>
        </row>
        <row r="24">
          <cell r="G24" t="str">
            <v>NA</v>
          </cell>
        </row>
        <row r="27">
          <cell r="G27" t="str">
            <v>NA</v>
          </cell>
        </row>
        <row r="29">
          <cell r="G29" t="str">
            <v>VND</v>
          </cell>
        </row>
        <row r="30">
          <cell r="G30" t="str">
            <v>payable at the beginning</v>
          </cell>
        </row>
        <row r="32">
          <cell r="G32" t="str">
            <v>Yes</v>
          </cell>
        </row>
        <row r="36">
          <cell r="G36" t="str">
            <v>NA</v>
          </cell>
        </row>
        <row r="40">
          <cell r="G40" t="str">
            <v>NA</v>
          </cell>
        </row>
        <row r="45">
          <cell r="G45" t="str">
            <v>NA</v>
          </cell>
        </row>
        <row r="49">
          <cell r="G49" t="str">
            <v>NA</v>
          </cell>
        </row>
        <row r="53">
          <cell r="G53" t="str">
            <v>NA</v>
          </cell>
        </row>
        <row r="57">
          <cell r="G57">
            <v>202135500</v>
          </cell>
        </row>
        <row r="58">
          <cell r="G58">
            <v>172189500</v>
          </cell>
        </row>
        <row r="59">
          <cell r="G59">
            <v>29946000</v>
          </cell>
        </row>
        <row r="62">
          <cell r="G62">
            <v>7.8E-2</v>
          </cell>
        </row>
        <row r="63">
          <cell r="G63">
            <v>6.4999999999999997E-3</v>
          </cell>
        </row>
        <row r="64">
          <cell r="G64">
            <v>1607102000</v>
          </cell>
        </row>
        <row r="65">
          <cell r="G65">
            <v>1607102000</v>
          </cell>
        </row>
        <row r="66">
          <cell r="G66">
            <v>0</v>
          </cell>
        </row>
        <row r="70">
          <cell r="G70">
            <v>1522398594.9171689</v>
          </cell>
        </row>
        <row r="71">
          <cell r="G71">
            <v>1465002094.9171689</v>
          </cell>
        </row>
        <row r="72">
          <cell r="G72">
            <v>57396500</v>
          </cell>
          <cell r="H72">
            <v>0</v>
          </cell>
        </row>
        <row r="75">
          <cell r="H75">
            <v>0</v>
          </cell>
        </row>
        <row r="124">
          <cell r="J124">
            <v>1465002094.9171689</v>
          </cell>
          <cell r="K124" t="str">
            <v/>
          </cell>
          <cell r="L124" t="str">
            <v/>
          </cell>
          <cell r="M124" t="str">
            <v/>
          </cell>
          <cell r="O124">
            <v>9522513.6169615965</v>
          </cell>
          <cell r="Q124">
            <v>1522398594.9171689</v>
          </cell>
          <cell r="R124">
            <v>-52496503.273005821</v>
          </cell>
        </row>
        <row r="125">
          <cell r="K125">
            <v>-57396500</v>
          </cell>
          <cell r="L125">
            <v>0</v>
          </cell>
          <cell r="M125">
            <v>0</v>
          </cell>
          <cell r="O125">
            <v>9211332.7054718472</v>
          </cell>
          <cell r="R125">
            <v>-52496503.273005821</v>
          </cell>
        </row>
        <row r="126">
          <cell r="K126">
            <v>-57396500</v>
          </cell>
          <cell r="L126">
            <v>0</v>
          </cell>
          <cell r="M126">
            <v>0</v>
          </cell>
          <cell r="O126">
            <v>8898129.118057413</v>
          </cell>
          <cell r="R126">
            <v>-52496503.273005821</v>
          </cell>
        </row>
        <row r="127">
          <cell r="K127">
            <v>-57396500</v>
          </cell>
          <cell r="L127">
            <v>0</v>
          </cell>
          <cell r="M127">
            <v>0</v>
          </cell>
          <cell r="O127">
            <v>8582889.7073247861</v>
          </cell>
          <cell r="R127">
            <v>-52496503.273005821</v>
          </cell>
        </row>
        <row r="128">
          <cell r="K128">
            <v>-57396500</v>
          </cell>
          <cell r="L128">
            <v>0</v>
          </cell>
          <cell r="M128">
            <v>0</v>
          </cell>
          <cell r="O128">
            <v>8265601.2404223979</v>
          </cell>
          <cell r="R128">
            <v>-52496503.273005821</v>
          </cell>
        </row>
        <row r="129">
          <cell r="K129">
            <v>-57396500</v>
          </cell>
          <cell r="L129">
            <v>0</v>
          </cell>
          <cell r="M129">
            <v>0</v>
          </cell>
          <cell r="O129">
            <v>7946250.3984851437</v>
          </cell>
          <cell r="R129">
            <v>-52496503.273005821</v>
          </cell>
        </row>
        <row r="130">
          <cell r="K130">
            <v>-57396500</v>
          </cell>
          <cell r="L130">
            <v>0</v>
          </cell>
          <cell r="M130">
            <v>0</v>
          </cell>
          <cell r="O130">
            <v>7624823.776075298</v>
          </cell>
          <cell r="R130">
            <v>-52496503.273005821</v>
          </cell>
        </row>
        <row r="131">
          <cell r="K131">
            <v>-57396500</v>
          </cell>
          <cell r="L131">
            <v>0</v>
          </cell>
          <cell r="M131">
            <v>0</v>
          </cell>
          <cell r="O131">
            <v>7301307.8806197876</v>
          </cell>
          <cell r="R131">
            <v>-52496503.273005821</v>
          </cell>
        </row>
        <row r="132">
          <cell r="K132">
            <v>-57396500</v>
          </cell>
          <cell r="L132">
            <v>0</v>
          </cell>
          <cell r="M132">
            <v>0</v>
          </cell>
          <cell r="O132">
            <v>6975689.1318438156</v>
          </cell>
          <cell r="R132">
            <v>-52496503.273005821</v>
          </cell>
        </row>
        <row r="133">
          <cell r="K133">
            <v>-57396500</v>
          </cell>
          <cell r="L133">
            <v>0</v>
          </cell>
          <cell r="M133">
            <v>0</v>
          </cell>
          <cell r="O133">
            <v>6647953.8612008011</v>
          </cell>
          <cell r="R133">
            <v>-52496503.273005821</v>
          </cell>
        </row>
        <row r="134">
          <cell r="K134">
            <v>-57396500</v>
          </cell>
          <cell r="L134">
            <v>0</v>
          </cell>
          <cell r="M134">
            <v>0</v>
          </cell>
          <cell r="O134">
            <v>6318088.311298606</v>
          </cell>
          <cell r="R134">
            <v>-52496503.273005821</v>
          </cell>
        </row>
        <row r="135">
          <cell r="K135">
            <v>-57396500</v>
          </cell>
          <cell r="L135">
            <v>0</v>
          </cell>
          <cell r="M135">
            <v>0</v>
          </cell>
          <cell r="O135">
            <v>5986078.6353220474</v>
          </cell>
          <cell r="R135">
            <v>-52496503.273005821</v>
          </cell>
        </row>
        <row r="136">
          <cell r="K136">
            <v>-57396500</v>
          </cell>
          <cell r="L136">
            <v>0</v>
          </cell>
          <cell r="M136">
            <v>0</v>
          </cell>
          <cell r="O136">
            <v>5651910.8964516409</v>
          </cell>
          <cell r="R136">
            <v>-52496503.273005821</v>
          </cell>
        </row>
        <row r="137">
          <cell r="K137">
            <v>-57396500</v>
          </cell>
          <cell r="L137">
            <v>0</v>
          </cell>
          <cell r="M137">
            <v>0</v>
          </cell>
          <cell r="O137">
            <v>5315571.0672785761</v>
          </cell>
          <cell r="R137">
            <v>-52496503.273005821</v>
          </cell>
        </row>
        <row r="138">
          <cell r="K138">
            <v>-57396500</v>
          </cell>
          <cell r="L138">
            <v>0</v>
          </cell>
          <cell r="M138">
            <v>0</v>
          </cell>
          <cell r="O138">
            <v>4977045.0292158872</v>
          </cell>
          <cell r="R138">
            <v>-52496503.273005821</v>
          </cell>
        </row>
        <row r="139">
          <cell r="K139">
            <v>-57396500</v>
          </cell>
          <cell r="L139">
            <v>0</v>
          </cell>
          <cell r="M139">
            <v>0</v>
          </cell>
          <cell r="O139">
            <v>4636318.5719057908</v>
          </cell>
          <cell r="R139">
            <v>-52496503.273005821</v>
          </cell>
        </row>
        <row r="140">
          <cell r="K140">
            <v>-57396500</v>
          </cell>
          <cell r="L140">
            <v>0</v>
          </cell>
          <cell r="M140">
            <v>0</v>
          </cell>
          <cell r="O140">
            <v>4293377.3926231777</v>
          </cell>
          <cell r="R140">
            <v>-52496503.273005821</v>
          </cell>
        </row>
        <row r="141">
          <cell r="K141">
            <v>-57396500</v>
          </cell>
          <cell r="L141">
            <v>0</v>
          </cell>
          <cell r="M141">
            <v>0</v>
          </cell>
          <cell r="O141">
            <v>3948207.0956752286</v>
          </cell>
          <cell r="R141">
            <v>-52496503.273005821</v>
          </cell>
        </row>
        <row r="142">
          <cell r="K142">
            <v>-57396500</v>
          </cell>
          <cell r="L142">
            <v>0</v>
          </cell>
          <cell r="M142">
            <v>0</v>
          </cell>
          <cell r="O142">
            <v>3600793.1917971177</v>
          </cell>
          <cell r="R142">
            <v>-52496503.273005821</v>
          </cell>
        </row>
        <row r="143">
          <cell r="K143">
            <v>-57396500</v>
          </cell>
          <cell r="L143">
            <v>0</v>
          </cell>
          <cell r="M143">
            <v>0</v>
          </cell>
          <cell r="O143">
            <v>3251121.0975437989</v>
          </cell>
          <cell r="R143">
            <v>-52496503.273005821</v>
          </cell>
        </row>
        <row r="144">
          <cell r="K144">
            <v>-57396500</v>
          </cell>
          <cell r="L144">
            <v>0</v>
          </cell>
          <cell r="M144">
            <v>0</v>
          </cell>
          <cell r="O144">
            <v>2899176.1346778334</v>
          </cell>
          <cell r="R144">
            <v>-52496503.273005821</v>
          </cell>
        </row>
        <row r="145">
          <cell r="K145">
            <v>-57396500</v>
          </cell>
          <cell r="L145">
            <v>0</v>
          </cell>
          <cell r="M145">
            <v>0</v>
          </cell>
          <cell r="O145">
            <v>2544943.5295532397</v>
          </cell>
          <cell r="R145">
            <v>-52496503.273005821</v>
          </cell>
        </row>
        <row r="146">
          <cell r="K146">
            <v>-57396500</v>
          </cell>
          <cell r="L146">
            <v>0</v>
          </cell>
          <cell r="M146">
            <v>0</v>
          </cell>
          <cell r="O146">
            <v>2188408.4124953356</v>
          </cell>
          <cell r="R146">
            <v>-52496503.273005821</v>
          </cell>
        </row>
        <row r="147">
          <cell r="K147">
            <v>-57396500</v>
          </cell>
          <cell r="L147">
            <v>0</v>
          </cell>
          <cell r="M147">
            <v>0</v>
          </cell>
          <cell r="O147">
            <v>1829555.8171765551</v>
          </cell>
          <cell r="R147">
            <v>-52496503.273005821</v>
          </cell>
        </row>
        <row r="148">
          <cell r="K148">
            <v>-57396500</v>
          </cell>
          <cell r="L148">
            <v>0</v>
          </cell>
          <cell r="M148">
            <v>0</v>
          </cell>
          <cell r="O148">
            <v>1468370.6799882029</v>
          </cell>
          <cell r="R148">
            <v>-52496503.273005821</v>
          </cell>
        </row>
        <row r="149">
          <cell r="K149">
            <v>-57396500</v>
          </cell>
          <cell r="L149">
            <v>0</v>
          </cell>
          <cell r="M149">
            <v>0</v>
          </cell>
          <cell r="O149">
            <v>1104837.8394081262</v>
          </cell>
          <cell r="R149">
            <v>-52496503.273005821</v>
          </cell>
        </row>
        <row r="150">
          <cell r="K150">
            <v>-57396500</v>
          </cell>
          <cell r="L150">
            <v>0</v>
          </cell>
          <cell r="M150">
            <v>0</v>
          </cell>
          <cell r="O150">
            <v>738942.03536427906</v>
          </cell>
          <cell r="R150">
            <v>-52496503.273005821</v>
          </cell>
        </row>
        <row r="151">
          <cell r="K151">
            <v>-57396500</v>
          </cell>
          <cell r="L151">
            <v>0</v>
          </cell>
          <cell r="M151">
            <v>0</v>
          </cell>
          <cell r="O151">
            <v>370667.90859414695</v>
          </cell>
          <cell r="R151">
            <v>-52496503.273005821</v>
          </cell>
        </row>
        <row r="152">
          <cell r="K152">
            <v>-57396500</v>
          </cell>
          <cell r="L152">
            <v>0</v>
          </cell>
          <cell r="M152">
            <v>0</v>
          </cell>
          <cell r="O152">
            <v>8.9108943939208981E-9</v>
          </cell>
          <cell r="R152">
            <v>-52496503.273005821</v>
          </cell>
        </row>
        <row r="153">
          <cell r="K153" t="str">
            <v/>
          </cell>
          <cell r="L153" t="str">
            <v/>
          </cell>
          <cell r="M153" t="str">
            <v/>
          </cell>
          <cell r="O153" t="str">
            <v/>
          </cell>
          <cell r="R153" t="str">
            <v/>
          </cell>
        </row>
        <row r="154">
          <cell r="K154" t="str">
            <v/>
          </cell>
          <cell r="L154" t="str">
            <v/>
          </cell>
          <cell r="M154" t="str">
            <v/>
          </cell>
          <cell r="O154" t="str">
            <v/>
          </cell>
          <cell r="R154" t="str">
            <v/>
          </cell>
        </row>
        <row r="155">
          <cell r="K155" t="str">
            <v/>
          </cell>
          <cell r="L155" t="str">
            <v/>
          </cell>
          <cell r="M155" t="str">
            <v/>
          </cell>
          <cell r="O155" t="str">
            <v/>
          </cell>
          <cell r="R155" t="str">
            <v/>
          </cell>
        </row>
        <row r="156">
          <cell r="K156" t="str">
            <v/>
          </cell>
          <cell r="L156" t="str">
            <v/>
          </cell>
          <cell r="M156" t="str">
            <v/>
          </cell>
          <cell r="O156" t="str">
            <v/>
          </cell>
          <cell r="R156" t="str">
            <v/>
          </cell>
        </row>
        <row r="157">
          <cell r="K157" t="str">
            <v/>
          </cell>
          <cell r="L157" t="str">
            <v/>
          </cell>
          <cell r="M157" t="str">
            <v/>
          </cell>
          <cell r="O157" t="str">
            <v/>
          </cell>
          <cell r="R157" t="str">
            <v/>
          </cell>
        </row>
        <row r="158">
          <cell r="K158" t="str">
            <v/>
          </cell>
          <cell r="L158" t="str">
            <v/>
          </cell>
          <cell r="M158" t="str">
            <v/>
          </cell>
          <cell r="O158" t="str">
            <v/>
          </cell>
          <cell r="R158" t="str">
            <v/>
          </cell>
        </row>
        <row r="159">
          <cell r="K159" t="str">
            <v/>
          </cell>
          <cell r="L159" t="str">
            <v/>
          </cell>
          <cell r="M159" t="str">
            <v/>
          </cell>
          <cell r="O159" t="str">
            <v/>
          </cell>
          <cell r="R159" t="str">
            <v/>
          </cell>
        </row>
        <row r="160">
          <cell r="K160" t="str">
            <v/>
          </cell>
          <cell r="L160" t="str">
            <v/>
          </cell>
          <cell r="M160" t="str">
            <v/>
          </cell>
          <cell r="O160" t="str">
            <v/>
          </cell>
          <cell r="R160" t="str">
            <v/>
          </cell>
        </row>
        <row r="161">
          <cell r="K161" t="str">
            <v/>
          </cell>
          <cell r="L161" t="str">
            <v/>
          </cell>
          <cell r="M161" t="str">
            <v/>
          </cell>
          <cell r="O161" t="str">
            <v/>
          </cell>
          <cell r="R161" t="str">
            <v/>
          </cell>
        </row>
        <row r="162">
          <cell r="K162" t="str">
            <v/>
          </cell>
          <cell r="L162" t="str">
            <v/>
          </cell>
          <cell r="M162" t="str">
            <v/>
          </cell>
          <cell r="O162" t="str">
            <v/>
          </cell>
          <cell r="R162" t="str">
            <v/>
          </cell>
        </row>
        <row r="163">
          <cell r="K163" t="str">
            <v/>
          </cell>
          <cell r="L163" t="str">
            <v/>
          </cell>
          <cell r="M163" t="str">
            <v/>
          </cell>
          <cell r="O163" t="str">
            <v/>
          </cell>
          <cell r="R163" t="str">
            <v/>
          </cell>
        </row>
        <row r="164">
          <cell r="K164" t="str">
            <v/>
          </cell>
          <cell r="L164" t="str">
            <v/>
          </cell>
          <cell r="M164" t="str">
            <v/>
          </cell>
          <cell r="O164" t="str">
            <v/>
          </cell>
          <cell r="R164" t="str">
            <v/>
          </cell>
        </row>
        <row r="165">
          <cell r="K165" t="str">
            <v/>
          </cell>
          <cell r="L165" t="str">
            <v/>
          </cell>
          <cell r="M165" t="str">
            <v/>
          </cell>
          <cell r="O165" t="str">
            <v/>
          </cell>
          <cell r="R165" t="str">
            <v/>
          </cell>
        </row>
        <row r="166">
          <cell r="K166" t="str">
            <v/>
          </cell>
          <cell r="L166" t="str">
            <v/>
          </cell>
          <cell r="M166" t="str">
            <v/>
          </cell>
          <cell r="O166" t="str">
            <v/>
          </cell>
          <cell r="R166" t="str">
            <v/>
          </cell>
        </row>
        <row r="167">
          <cell r="K167" t="str">
            <v/>
          </cell>
          <cell r="L167" t="str">
            <v/>
          </cell>
          <cell r="M167" t="str">
            <v/>
          </cell>
          <cell r="O167" t="str">
            <v/>
          </cell>
          <cell r="R167" t="str">
            <v/>
          </cell>
        </row>
        <row r="168">
          <cell r="K168" t="str">
            <v/>
          </cell>
          <cell r="L168" t="str">
            <v/>
          </cell>
          <cell r="M168" t="str">
            <v/>
          </cell>
          <cell r="O168" t="str">
            <v/>
          </cell>
          <cell r="R168" t="str">
            <v/>
          </cell>
        </row>
        <row r="169">
          <cell r="K169" t="str">
            <v/>
          </cell>
          <cell r="L169" t="str">
            <v/>
          </cell>
          <cell r="M169" t="str">
            <v/>
          </cell>
          <cell r="O169" t="str">
            <v/>
          </cell>
          <cell r="R169" t="str">
            <v/>
          </cell>
        </row>
        <row r="170">
          <cell r="K170" t="str">
            <v/>
          </cell>
          <cell r="L170" t="str">
            <v/>
          </cell>
          <cell r="M170" t="str">
            <v/>
          </cell>
          <cell r="O170" t="str">
            <v/>
          </cell>
          <cell r="R170" t="str">
            <v/>
          </cell>
        </row>
        <row r="171">
          <cell r="K171" t="str">
            <v/>
          </cell>
          <cell r="L171" t="str">
            <v/>
          </cell>
          <cell r="M171" t="str">
            <v/>
          </cell>
          <cell r="O171" t="str">
            <v/>
          </cell>
          <cell r="R171" t="str">
            <v/>
          </cell>
        </row>
        <row r="172">
          <cell r="K172" t="str">
            <v/>
          </cell>
          <cell r="L172" t="str">
            <v/>
          </cell>
          <cell r="M172" t="str">
            <v/>
          </cell>
          <cell r="O172" t="str">
            <v/>
          </cell>
          <cell r="R172" t="str">
            <v/>
          </cell>
        </row>
        <row r="173">
          <cell r="K173" t="str">
            <v/>
          </cell>
          <cell r="L173" t="str">
            <v/>
          </cell>
          <cell r="M173" t="str">
            <v/>
          </cell>
          <cell r="O173" t="str">
            <v/>
          </cell>
          <cell r="R173" t="str">
            <v/>
          </cell>
        </row>
        <row r="174">
          <cell r="K174" t="str">
            <v/>
          </cell>
          <cell r="L174" t="str">
            <v/>
          </cell>
          <cell r="M174" t="str">
            <v/>
          </cell>
          <cell r="O174" t="str">
            <v/>
          </cell>
          <cell r="R174" t="str">
            <v/>
          </cell>
        </row>
        <row r="175">
          <cell r="K175" t="str">
            <v/>
          </cell>
          <cell r="L175" t="str">
            <v/>
          </cell>
          <cell r="M175" t="str">
            <v/>
          </cell>
          <cell r="O175" t="str">
            <v/>
          </cell>
          <cell r="R175" t="str">
            <v/>
          </cell>
        </row>
        <row r="176">
          <cell r="K176" t="str">
            <v/>
          </cell>
          <cell r="L176" t="str">
            <v/>
          </cell>
          <cell r="M176" t="str">
            <v/>
          </cell>
          <cell r="O176" t="str">
            <v/>
          </cell>
          <cell r="R176" t="str">
            <v/>
          </cell>
        </row>
        <row r="177">
          <cell r="K177" t="str">
            <v/>
          </cell>
          <cell r="L177" t="str">
            <v/>
          </cell>
          <cell r="M177" t="str">
            <v/>
          </cell>
          <cell r="O177" t="str">
            <v/>
          </cell>
          <cell r="R177" t="str">
            <v/>
          </cell>
        </row>
        <row r="178">
          <cell r="K178" t="str">
            <v/>
          </cell>
          <cell r="L178" t="str">
            <v/>
          </cell>
          <cell r="M178" t="str">
            <v/>
          </cell>
          <cell r="O178" t="str">
            <v/>
          </cell>
          <cell r="R178" t="str">
            <v/>
          </cell>
        </row>
        <row r="179">
          <cell r="K179" t="str">
            <v/>
          </cell>
          <cell r="L179" t="str">
            <v/>
          </cell>
          <cell r="M179" t="str">
            <v/>
          </cell>
          <cell r="O179" t="str">
            <v/>
          </cell>
          <cell r="R179" t="str">
            <v/>
          </cell>
        </row>
        <row r="180">
          <cell r="K180" t="str">
            <v/>
          </cell>
          <cell r="L180" t="str">
            <v/>
          </cell>
          <cell r="M180" t="str">
            <v/>
          </cell>
          <cell r="O180" t="str">
            <v/>
          </cell>
          <cell r="R180" t="str">
            <v/>
          </cell>
        </row>
        <row r="181">
          <cell r="K181" t="str">
            <v/>
          </cell>
          <cell r="L181" t="str">
            <v/>
          </cell>
          <cell r="M181" t="str">
            <v/>
          </cell>
          <cell r="O181" t="str">
            <v/>
          </cell>
          <cell r="R181" t="str">
            <v/>
          </cell>
        </row>
        <row r="182">
          <cell r="K182" t="str">
            <v/>
          </cell>
          <cell r="L182" t="str">
            <v/>
          </cell>
          <cell r="M182" t="str">
            <v/>
          </cell>
          <cell r="O182" t="str">
            <v/>
          </cell>
          <cell r="R182" t="str">
            <v/>
          </cell>
        </row>
        <row r="183">
          <cell r="K183" t="str">
            <v/>
          </cell>
          <cell r="L183" t="str">
            <v/>
          </cell>
          <cell r="M183" t="str">
            <v/>
          </cell>
          <cell r="O183" t="str">
            <v/>
          </cell>
          <cell r="R183" t="str">
            <v/>
          </cell>
        </row>
        <row r="184">
          <cell r="K184" t="str">
            <v/>
          </cell>
          <cell r="L184" t="str">
            <v/>
          </cell>
          <cell r="M184" t="str">
            <v/>
          </cell>
          <cell r="O184" t="str">
            <v/>
          </cell>
          <cell r="R184" t="str">
            <v/>
          </cell>
        </row>
        <row r="185">
          <cell r="K185" t="str">
            <v/>
          </cell>
          <cell r="L185" t="str">
            <v/>
          </cell>
          <cell r="M185" t="str">
            <v/>
          </cell>
          <cell r="O185" t="str">
            <v/>
          </cell>
          <cell r="R185" t="str">
            <v/>
          </cell>
        </row>
        <row r="186">
          <cell r="K186" t="str">
            <v/>
          </cell>
          <cell r="L186" t="str">
            <v/>
          </cell>
          <cell r="M186" t="str">
            <v/>
          </cell>
          <cell r="O186" t="str">
            <v/>
          </cell>
          <cell r="R186" t="str">
            <v/>
          </cell>
        </row>
        <row r="187">
          <cell r="K187" t="str">
            <v/>
          </cell>
          <cell r="L187" t="str">
            <v/>
          </cell>
          <cell r="M187" t="str">
            <v/>
          </cell>
          <cell r="O187" t="str">
            <v/>
          </cell>
          <cell r="R187" t="str">
            <v/>
          </cell>
        </row>
        <row r="188">
          <cell r="K188" t="str">
            <v/>
          </cell>
          <cell r="L188" t="str">
            <v/>
          </cell>
          <cell r="M188" t="str">
            <v/>
          </cell>
          <cell r="O188" t="str">
            <v/>
          </cell>
          <cell r="R188" t="str">
            <v/>
          </cell>
        </row>
        <row r="189">
          <cell r="K189" t="str">
            <v/>
          </cell>
          <cell r="L189" t="str">
            <v/>
          </cell>
          <cell r="M189" t="str">
            <v/>
          </cell>
          <cell r="O189" t="str">
            <v/>
          </cell>
          <cell r="R189" t="str">
            <v/>
          </cell>
        </row>
        <row r="190">
          <cell r="K190" t="str">
            <v/>
          </cell>
          <cell r="L190" t="str">
            <v/>
          </cell>
          <cell r="M190" t="str">
            <v/>
          </cell>
          <cell r="O190" t="str">
            <v/>
          </cell>
          <cell r="R190" t="str">
            <v/>
          </cell>
        </row>
        <row r="191">
          <cell r="K191" t="str">
            <v/>
          </cell>
          <cell r="L191" t="str">
            <v/>
          </cell>
          <cell r="M191" t="str">
            <v/>
          </cell>
          <cell r="O191" t="str">
            <v/>
          </cell>
          <cell r="R191" t="str">
            <v/>
          </cell>
        </row>
        <row r="192">
          <cell r="K192" t="str">
            <v/>
          </cell>
          <cell r="L192" t="str">
            <v/>
          </cell>
          <cell r="M192" t="str">
            <v/>
          </cell>
          <cell r="O192" t="str">
            <v/>
          </cell>
          <cell r="R192" t="str">
            <v/>
          </cell>
        </row>
        <row r="193">
          <cell r="K193" t="str">
            <v/>
          </cell>
          <cell r="L193" t="str">
            <v/>
          </cell>
          <cell r="M193" t="str">
            <v/>
          </cell>
          <cell r="O193" t="str">
            <v/>
          </cell>
          <cell r="R193" t="str">
            <v/>
          </cell>
        </row>
        <row r="194">
          <cell r="K194" t="str">
            <v/>
          </cell>
          <cell r="L194" t="str">
            <v/>
          </cell>
          <cell r="M194" t="str">
            <v/>
          </cell>
          <cell r="O194" t="str">
            <v/>
          </cell>
          <cell r="R194" t="str">
            <v/>
          </cell>
        </row>
        <row r="195">
          <cell r="K195" t="str">
            <v/>
          </cell>
          <cell r="L195" t="str">
            <v/>
          </cell>
          <cell r="M195" t="str">
            <v/>
          </cell>
          <cell r="O195" t="str">
            <v/>
          </cell>
          <cell r="R195" t="str">
            <v/>
          </cell>
        </row>
        <row r="196">
          <cell r="K196" t="str">
            <v/>
          </cell>
          <cell r="L196" t="str">
            <v/>
          </cell>
          <cell r="M196" t="str">
            <v/>
          </cell>
          <cell r="O196" t="str">
            <v/>
          </cell>
          <cell r="R196" t="str">
            <v/>
          </cell>
        </row>
        <row r="197">
          <cell r="K197" t="str">
            <v/>
          </cell>
          <cell r="L197" t="str">
            <v/>
          </cell>
          <cell r="M197" t="str">
            <v/>
          </cell>
          <cell r="O197" t="str">
            <v/>
          </cell>
          <cell r="R197" t="str">
            <v/>
          </cell>
        </row>
        <row r="198">
          <cell r="K198" t="str">
            <v/>
          </cell>
          <cell r="L198" t="str">
            <v/>
          </cell>
          <cell r="M198" t="str">
            <v/>
          </cell>
          <cell r="O198" t="str">
            <v/>
          </cell>
          <cell r="R198" t="str">
            <v/>
          </cell>
        </row>
        <row r="199">
          <cell r="K199" t="str">
            <v/>
          </cell>
          <cell r="L199" t="str">
            <v/>
          </cell>
          <cell r="M199" t="str">
            <v/>
          </cell>
          <cell r="O199" t="str">
            <v/>
          </cell>
          <cell r="R199" t="str">
            <v/>
          </cell>
        </row>
        <row r="200">
          <cell r="K200" t="str">
            <v/>
          </cell>
          <cell r="L200" t="str">
            <v/>
          </cell>
          <cell r="M200" t="str">
            <v/>
          </cell>
          <cell r="O200" t="str">
            <v/>
          </cell>
          <cell r="R200" t="str">
            <v/>
          </cell>
        </row>
        <row r="201">
          <cell r="K201" t="str">
            <v/>
          </cell>
          <cell r="L201" t="str">
            <v/>
          </cell>
          <cell r="M201" t="str">
            <v/>
          </cell>
          <cell r="O201" t="str">
            <v/>
          </cell>
          <cell r="R201" t="str">
            <v/>
          </cell>
        </row>
        <row r="202">
          <cell r="K202" t="str">
            <v/>
          </cell>
          <cell r="L202" t="str">
            <v/>
          </cell>
          <cell r="M202" t="str">
            <v/>
          </cell>
          <cell r="O202" t="str">
            <v/>
          </cell>
          <cell r="R202" t="str">
            <v/>
          </cell>
        </row>
        <row r="203">
          <cell r="K203" t="str">
            <v/>
          </cell>
          <cell r="L203" t="str">
            <v/>
          </cell>
          <cell r="M203" t="str">
            <v/>
          </cell>
          <cell r="O203" t="str">
            <v/>
          </cell>
          <cell r="R203" t="str">
            <v/>
          </cell>
        </row>
        <row r="204">
          <cell r="K204" t="str">
            <v/>
          </cell>
          <cell r="L204" t="str">
            <v/>
          </cell>
          <cell r="M204" t="str">
            <v/>
          </cell>
          <cell r="O204" t="str">
            <v/>
          </cell>
          <cell r="R204" t="str">
            <v/>
          </cell>
        </row>
        <row r="205">
          <cell r="K205" t="str">
            <v/>
          </cell>
          <cell r="L205" t="str">
            <v/>
          </cell>
          <cell r="M205" t="str">
            <v/>
          </cell>
          <cell r="O205" t="str">
            <v/>
          </cell>
          <cell r="R205" t="str">
            <v/>
          </cell>
        </row>
        <row r="206">
          <cell r="K206" t="str">
            <v/>
          </cell>
          <cell r="L206" t="str">
            <v/>
          </cell>
          <cell r="M206" t="str">
            <v/>
          </cell>
          <cell r="O206" t="str">
            <v/>
          </cell>
          <cell r="R206" t="str">
            <v/>
          </cell>
        </row>
        <row r="207">
          <cell r="K207" t="str">
            <v/>
          </cell>
          <cell r="L207" t="str">
            <v/>
          </cell>
          <cell r="M207" t="str">
            <v/>
          </cell>
          <cell r="O207" t="str">
            <v/>
          </cell>
          <cell r="R207" t="str">
            <v/>
          </cell>
        </row>
        <row r="208">
          <cell r="K208" t="str">
            <v/>
          </cell>
          <cell r="L208" t="str">
            <v/>
          </cell>
          <cell r="M208" t="str">
            <v/>
          </cell>
          <cell r="O208" t="str">
            <v/>
          </cell>
          <cell r="R208" t="str">
            <v/>
          </cell>
        </row>
        <row r="209">
          <cell r="K209" t="str">
            <v/>
          </cell>
          <cell r="L209" t="str">
            <v/>
          </cell>
          <cell r="M209" t="str">
            <v/>
          </cell>
          <cell r="O209" t="str">
            <v/>
          </cell>
          <cell r="R209" t="str">
            <v/>
          </cell>
        </row>
        <row r="210">
          <cell r="K210" t="str">
            <v/>
          </cell>
          <cell r="L210" t="str">
            <v/>
          </cell>
          <cell r="M210" t="str">
            <v/>
          </cell>
          <cell r="O210" t="str">
            <v/>
          </cell>
          <cell r="R210" t="str">
            <v/>
          </cell>
        </row>
        <row r="211">
          <cell r="K211" t="str">
            <v/>
          </cell>
          <cell r="L211" t="str">
            <v/>
          </cell>
          <cell r="M211" t="str">
            <v/>
          </cell>
          <cell r="O211" t="str">
            <v/>
          </cell>
          <cell r="R211" t="str">
            <v/>
          </cell>
        </row>
        <row r="212">
          <cell r="K212" t="str">
            <v/>
          </cell>
          <cell r="L212" t="str">
            <v/>
          </cell>
          <cell r="M212" t="str">
            <v/>
          </cell>
          <cell r="O212" t="str">
            <v/>
          </cell>
          <cell r="R212" t="str">
            <v/>
          </cell>
        </row>
        <row r="213">
          <cell r="K213" t="str">
            <v/>
          </cell>
          <cell r="L213" t="str">
            <v/>
          </cell>
          <cell r="M213" t="str">
            <v/>
          </cell>
          <cell r="O213" t="str">
            <v/>
          </cell>
          <cell r="R213" t="str">
            <v/>
          </cell>
        </row>
        <row r="214">
          <cell r="K214" t="str">
            <v/>
          </cell>
          <cell r="L214" t="str">
            <v/>
          </cell>
          <cell r="M214" t="str">
            <v/>
          </cell>
          <cell r="O214" t="str">
            <v/>
          </cell>
          <cell r="R214" t="str">
            <v/>
          </cell>
        </row>
        <row r="215">
          <cell r="K215" t="str">
            <v/>
          </cell>
          <cell r="L215" t="str">
            <v/>
          </cell>
          <cell r="M215" t="str">
            <v/>
          </cell>
          <cell r="O215" t="str">
            <v/>
          </cell>
          <cell r="R215" t="str">
            <v/>
          </cell>
        </row>
        <row r="216">
          <cell r="K216" t="str">
            <v/>
          </cell>
          <cell r="L216" t="str">
            <v/>
          </cell>
          <cell r="M216" t="str">
            <v/>
          </cell>
          <cell r="O216" t="str">
            <v/>
          </cell>
          <cell r="R216" t="str">
            <v/>
          </cell>
        </row>
        <row r="217">
          <cell r="K217" t="str">
            <v/>
          </cell>
          <cell r="L217" t="str">
            <v/>
          </cell>
          <cell r="M217" t="str">
            <v/>
          </cell>
          <cell r="O217" t="str">
            <v/>
          </cell>
          <cell r="R217" t="str">
            <v/>
          </cell>
        </row>
        <row r="218">
          <cell r="K218" t="str">
            <v/>
          </cell>
          <cell r="L218" t="str">
            <v/>
          </cell>
          <cell r="M218" t="str">
            <v/>
          </cell>
          <cell r="O218" t="str">
            <v/>
          </cell>
          <cell r="R218" t="str">
            <v/>
          </cell>
        </row>
        <row r="219">
          <cell r="K219" t="str">
            <v/>
          </cell>
          <cell r="L219" t="str">
            <v/>
          </cell>
          <cell r="M219" t="str">
            <v/>
          </cell>
          <cell r="O219" t="str">
            <v/>
          </cell>
          <cell r="R219" t="str">
            <v/>
          </cell>
        </row>
        <row r="220">
          <cell r="K220" t="str">
            <v/>
          </cell>
          <cell r="L220" t="str">
            <v/>
          </cell>
          <cell r="M220" t="str">
            <v/>
          </cell>
          <cell r="O220" t="str">
            <v/>
          </cell>
          <cell r="R220" t="str">
            <v/>
          </cell>
        </row>
        <row r="221">
          <cell r="K221" t="str">
            <v/>
          </cell>
          <cell r="L221" t="str">
            <v/>
          </cell>
          <cell r="M221" t="str">
            <v/>
          </cell>
          <cell r="O221" t="str">
            <v/>
          </cell>
          <cell r="R221" t="str">
            <v/>
          </cell>
        </row>
        <row r="222">
          <cell r="K222" t="str">
            <v/>
          </cell>
          <cell r="L222" t="str">
            <v/>
          </cell>
          <cell r="M222" t="str">
            <v/>
          </cell>
          <cell r="O222" t="str">
            <v/>
          </cell>
          <cell r="R222" t="str">
            <v/>
          </cell>
        </row>
        <row r="223">
          <cell r="K223" t="str">
            <v/>
          </cell>
          <cell r="L223" t="str">
            <v/>
          </cell>
          <cell r="M223" t="str">
            <v/>
          </cell>
          <cell r="O223" t="str">
            <v/>
          </cell>
          <cell r="R223" t="str">
            <v/>
          </cell>
        </row>
        <row r="224">
          <cell r="K224" t="str">
            <v/>
          </cell>
          <cell r="L224" t="str">
            <v/>
          </cell>
          <cell r="M224" t="str">
            <v/>
          </cell>
          <cell r="O224" t="str">
            <v/>
          </cell>
          <cell r="R224" t="str">
            <v/>
          </cell>
        </row>
        <row r="225">
          <cell r="K225" t="str">
            <v/>
          </cell>
          <cell r="L225" t="str">
            <v/>
          </cell>
          <cell r="M225" t="str">
            <v/>
          </cell>
          <cell r="O225" t="str">
            <v/>
          </cell>
          <cell r="R225" t="str">
            <v/>
          </cell>
        </row>
        <row r="226">
          <cell r="K226" t="str">
            <v/>
          </cell>
          <cell r="L226" t="str">
            <v/>
          </cell>
          <cell r="M226" t="str">
            <v/>
          </cell>
          <cell r="O226" t="str">
            <v/>
          </cell>
          <cell r="R226" t="str">
            <v/>
          </cell>
        </row>
        <row r="227">
          <cell r="K227" t="str">
            <v/>
          </cell>
          <cell r="L227" t="str">
            <v/>
          </cell>
          <cell r="M227" t="str">
            <v/>
          </cell>
          <cell r="O227" t="str">
            <v/>
          </cell>
          <cell r="R227" t="str">
            <v/>
          </cell>
        </row>
        <row r="228">
          <cell r="K228" t="str">
            <v/>
          </cell>
          <cell r="L228" t="str">
            <v/>
          </cell>
          <cell r="M228" t="str">
            <v/>
          </cell>
          <cell r="O228" t="str">
            <v/>
          </cell>
          <cell r="R228" t="str">
            <v/>
          </cell>
        </row>
        <row r="229">
          <cell r="K229" t="str">
            <v/>
          </cell>
          <cell r="L229" t="str">
            <v/>
          </cell>
          <cell r="M229" t="str">
            <v/>
          </cell>
          <cell r="O229" t="str">
            <v/>
          </cell>
          <cell r="R229" t="str">
            <v/>
          </cell>
        </row>
        <row r="230">
          <cell r="K230" t="str">
            <v/>
          </cell>
          <cell r="L230" t="str">
            <v/>
          </cell>
          <cell r="M230" t="str">
            <v/>
          </cell>
          <cell r="O230" t="str">
            <v/>
          </cell>
          <cell r="R230" t="str">
            <v/>
          </cell>
        </row>
        <row r="231">
          <cell r="K231" t="str">
            <v/>
          </cell>
          <cell r="L231" t="str">
            <v/>
          </cell>
          <cell r="M231" t="str">
            <v/>
          </cell>
          <cell r="O231" t="str">
            <v/>
          </cell>
          <cell r="R231" t="str">
            <v/>
          </cell>
        </row>
        <row r="232">
          <cell r="K232" t="str">
            <v/>
          </cell>
          <cell r="L232" t="str">
            <v/>
          </cell>
          <cell r="M232" t="str">
            <v/>
          </cell>
          <cell r="O232" t="str">
            <v/>
          </cell>
          <cell r="R232" t="str">
            <v/>
          </cell>
        </row>
        <row r="233">
          <cell r="K233" t="str">
            <v/>
          </cell>
          <cell r="L233" t="str">
            <v/>
          </cell>
          <cell r="M233" t="str">
            <v/>
          </cell>
          <cell r="O233" t="str">
            <v/>
          </cell>
          <cell r="R233" t="str">
            <v/>
          </cell>
        </row>
        <row r="234">
          <cell r="K234" t="str">
            <v/>
          </cell>
          <cell r="L234" t="str">
            <v/>
          </cell>
          <cell r="M234" t="str">
            <v/>
          </cell>
          <cell r="O234" t="str">
            <v/>
          </cell>
          <cell r="R234" t="str">
            <v/>
          </cell>
        </row>
        <row r="235">
          <cell r="K235" t="str">
            <v/>
          </cell>
          <cell r="L235" t="str">
            <v/>
          </cell>
          <cell r="M235" t="str">
            <v/>
          </cell>
          <cell r="O235" t="str">
            <v/>
          </cell>
          <cell r="R235" t="str">
            <v/>
          </cell>
        </row>
        <row r="236">
          <cell r="K236" t="str">
            <v/>
          </cell>
          <cell r="L236" t="str">
            <v/>
          </cell>
          <cell r="M236" t="str">
            <v/>
          </cell>
          <cell r="O236" t="str">
            <v/>
          </cell>
          <cell r="R236" t="str">
            <v/>
          </cell>
        </row>
        <row r="237">
          <cell r="K237" t="str">
            <v/>
          </cell>
          <cell r="L237" t="str">
            <v/>
          </cell>
          <cell r="M237" t="str">
            <v/>
          </cell>
          <cell r="O237" t="str">
            <v/>
          </cell>
          <cell r="R237" t="str">
            <v/>
          </cell>
        </row>
        <row r="238">
          <cell r="K238" t="str">
            <v/>
          </cell>
          <cell r="L238" t="str">
            <v/>
          </cell>
          <cell r="M238" t="str">
            <v/>
          </cell>
          <cell r="O238" t="str">
            <v/>
          </cell>
          <cell r="R238" t="str">
            <v/>
          </cell>
        </row>
        <row r="239">
          <cell r="K239" t="str">
            <v/>
          </cell>
          <cell r="L239" t="str">
            <v/>
          </cell>
          <cell r="M239" t="str">
            <v/>
          </cell>
          <cell r="O239" t="str">
            <v/>
          </cell>
          <cell r="R239" t="str">
            <v/>
          </cell>
        </row>
        <row r="240">
          <cell r="K240" t="str">
            <v/>
          </cell>
          <cell r="L240" t="str">
            <v/>
          </cell>
          <cell r="M240" t="str">
            <v/>
          </cell>
          <cell r="O240" t="str">
            <v/>
          </cell>
          <cell r="R240" t="str">
            <v/>
          </cell>
        </row>
        <row r="241">
          <cell r="K241" t="str">
            <v/>
          </cell>
          <cell r="L241" t="str">
            <v/>
          </cell>
          <cell r="M241" t="str">
            <v/>
          </cell>
          <cell r="O241" t="str">
            <v/>
          </cell>
          <cell r="R241" t="str">
            <v/>
          </cell>
        </row>
        <row r="242">
          <cell r="K242" t="str">
            <v/>
          </cell>
          <cell r="L242" t="str">
            <v/>
          </cell>
          <cell r="M242" t="str">
            <v/>
          </cell>
          <cell r="O242" t="str">
            <v/>
          </cell>
          <cell r="R242" t="str">
            <v/>
          </cell>
        </row>
        <row r="243">
          <cell r="K243" t="str">
            <v/>
          </cell>
          <cell r="L243" t="str">
            <v/>
          </cell>
          <cell r="M243" t="str">
            <v/>
          </cell>
          <cell r="O243" t="str">
            <v/>
          </cell>
          <cell r="R243" t="str">
            <v/>
          </cell>
        </row>
        <row r="244">
          <cell r="K244" t="str">
            <v/>
          </cell>
          <cell r="L244" t="str">
            <v/>
          </cell>
          <cell r="M244" t="str">
            <v/>
          </cell>
          <cell r="O244" t="str">
            <v/>
          </cell>
          <cell r="R244" t="str">
            <v/>
          </cell>
        </row>
        <row r="245">
          <cell r="K245" t="str">
            <v/>
          </cell>
          <cell r="L245" t="str">
            <v/>
          </cell>
          <cell r="M245" t="str">
            <v/>
          </cell>
          <cell r="O245" t="str">
            <v/>
          </cell>
          <cell r="R245" t="str">
            <v/>
          </cell>
        </row>
        <row r="246">
          <cell r="K246" t="str">
            <v/>
          </cell>
          <cell r="L246" t="str">
            <v/>
          </cell>
          <cell r="M246" t="str">
            <v/>
          </cell>
          <cell r="O246" t="str">
            <v/>
          </cell>
          <cell r="R246" t="str">
            <v/>
          </cell>
        </row>
        <row r="247">
          <cell r="K247" t="str">
            <v/>
          </cell>
          <cell r="L247" t="str">
            <v/>
          </cell>
          <cell r="M247" t="str">
            <v/>
          </cell>
          <cell r="O247" t="str">
            <v/>
          </cell>
          <cell r="R247" t="str">
            <v/>
          </cell>
        </row>
        <row r="248">
          <cell r="K248" t="str">
            <v/>
          </cell>
          <cell r="L248" t="str">
            <v/>
          </cell>
          <cell r="M248" t="str">
            <v/>
          </cell>
          <cell r="O248" t="str">
            <v/>
          </cell>
          <cell r="R248" t="str">
            <v/>
          </cell>
        </row>
        <row r="249">
          <cell r="K249" t="str">
            <v/>
          </cell>
          <cell r="L249" t="str">
            <v/>
          </cell>
          <cell r="M249" t="str">
            <v/>
          </cell>
          <cell r="O249" t="str">
            <v/>
          </cell>
          <cell r="R249" t="str">
            <v/>
          </cell>
        </row>
        <row r="250">
          <cell r="K250" t="str">
            <v/>
          </cell>
          <cell r="L250" t="str">
            <v/>
          </cell>
          <cell r="M250" t="str">
            <v/>
          </cell>
          <cell r="O250" t="str">
            <v/>
          </cell>
          <cell r="R250" t="str">
            <v/>
          </cell>
        </row>
        <row r="251">
          <cell r="K251" t="str">
            <v/>
          </cell>
          <cell r="L251" t="str">
            <v/>
          </cell>
          <cell r="M251" t="str">
            <v/>
          </cell>
          <cell r="O251" t="str">
            <v/>
          </cell>
          <cell r="R251" t="str">
            <v/>
          </cell>
        </row>
        <row r="252">
          <cell r="K252" t="str">
            <v/>
          </cell>
          <cell r="L252" t="str">
            <v/>
          </cell>
          <cell r="M252" t="str">
            <v/>
          </cell>
          <cell r="O252" t="str">
            <v/>
          </cell>
          <cell r="R252" t="str">
            <v/>
          </cell>
        </row>
        <row r="253">
          <cell r="K253" t="str">
            <v/>
          </cell>
          <cell r="L253" t="str">
            <v/>
          </cell>
          <cell r="M253" t="str">
            <v/>
          </cell>
          <cell r="O253" t="str">
            <v/>
          </cell>
          <cell r="R253" t="str">
            <v/>
          </cell>
        </row>
        <row r="254">
          <cell r="K254" t="str">
            <v/>
          </cell>
          <cell r="L254" t="str">
            <v/>
          </cell>
          <cell r="M254" t="str">
            <v/>
          </cell>
          <cell r="O254" t="str">
            <v/>
          </cell>
          <cell r="R254" t="str">
            <v/>
          </cell>
        </row>
        <row r="255">
          <cell r="K255" t="str">
            <v/>
          </cell>
          <cell r="L255" t="str">
            <v/>
          </cell>
          <cell r="M255" t="str">
            <v/>
          </cell>
          <cell r="O255" t="str">
            <v/>
          </cell>
          <cell r="R255" t="str">
            <v/>
          </cell>
        </row>
        <row r="256">
          <cell r="K256" t="str">
            <v/>
          </cell>
          <cell r="L256" t="str">
            <v/>
          </cell>
          <cell r="M256" t="str">
            <v/>
          </cell>
          <cell r="O256" t="str">
            <v/>
          </cell>
          <cell r="R256" t="str">
            <v/>
          </cell>
        </row>
        <row r="257">
          <cell r="K257" t="str">
            <v/>
          </cell>
          <cell r="L257" t="str">
            <v/>
          </cell>
          <cell r="M257" t="str">
            <v/>
          </cell>
          <cell r="O257" t="str">
            <v/>
          </cell>
          <cell r="R257" t="str">
            <v/>
          </cell>
        </row>
        <row r="258">
          <cell r="K258" t="str">
            <v/>
          </cell>
          <cell r="L258" t="str">
            <v/>
          </cell>
          <cell r="M258" t="str">
            <v/>
          </cell>
          <cell r="O258" t="str">
            <v/>
          </cell>
          <cell r="R258" t="str">
            <v/>
          </cell>
        </row>
        <row r="259">
          <cell r="K259" t="str">
            <v/>
          </cell>
          <cell r="L259" t="str">
            <v/>
          </cell>
          <cell r="M259" t="str">
            <v/>
          </cell>
          <cell r="O259" t="str">
            <v/>
          </cell>
          <cell r="R259" t="str">
            <v/>
          </cell>
        </row>
        <row r="260">
          <cell r="K260" t="str">
            <v/>
          </cell>
          <cell r="L260" t="str">
            <v/>
          </cell>
          <cell r="M260" t="str">
            <v/>
          </cell>
          <cell r="O260" t="str">
            <v/>
          </cell>
          <cell r="R260" t="str">
            <v/>
          </cell>
        </row>
        <row r="261">
          <cell r="K261" t="str">
            <v/>
          </cell>
          <cell r="L261" t="str">
            <v/>
          </cell>
          <cell r="M261" t="str">
            <v/>
          </cell>
          <cell r="O261" t="str">
            <v/>
          </cell>
          <cell r="R261" t="str">
            <v/>
          </cell>
        </row>
        <row r="262">
          <cell r="K262" t="str">
            <v/>
          </cell>
          <cell r="L262" t="str">
            <v/>
          </cell>
          <cell r="M262" t="str">
            <v/>
          </cell>
          <cell r="O262" t="str">
            <v/>
          </cell>
          <cell r="R262" t="str">
            <v/>
          </cell>
        </row>
        <row r="263">
          <cell r="K263" t="str">
            <v/>
          </cell>
          <cell r="L263" t="str">
            <v/>
          </cell>
          <cell r="M263" t="str">
            <v/>
          </cell>
          <cell r="O263" t="str">
            <v/>
          </cell>
          <cell r="R263" t="str">
            <v/>
          </cell>
        </row>
        <row r="264">
          <cell r="K264" t="str">
            <v/>
          </cell>
          <cell r="L264" t="str">
            <v/>
          </cell>
          <cell r="M264" t="str">
            <v/>
          </cell>
          <cell r="O264" t="str">
            <v/>
          </cell>
          <cell r="R264" t="str">
            <v/>
          </cell>
        </row>
        <row r="265">
          <cell r="K265" t="str">
            <v/>
          </cell>
          <cell r="L265" t="str">
            <v/>
          </cell>
          <cell r="M265" t="str">
            <v/>
          </cell>
          <cell r="O265" t="str">
            <v/>
          </cell>
          <cell r="R265" t="str">
            <v/>
          </cell>
        </row>
        <row r="266">
          <cell r="K266" t="str">
            <v/>
          </cell>
          <cell r="L266" t="str">
            <v/>
          </cell>
          <cell r="M266" t="str">
            <v/>
          </cell>
          <cell r="O266" t="str">
            <v/>
          </cell>
          <cell r="R266" t="str">
            <v/>
          </cell>
        </row>
        <row r="267">
          <cell r="K267" t="str">
            <v/>
          </cell>
          <cell r="L267" t="str">
            <v/>
          </cell>
          <cell r="M267" t="str">
            <v/>
          </cell>
          <cell r="O267" t="str">
            <v/>
          </cell>
          <cell r="R267" t="str">
            <v/>
          </cell>
        </row>
        <row r="268">
          <cell r="K268" t="str">
            <v/>
          </cell>
          <cell r="L268" t="str">
            <v/>
          </cell>
          <cell r="M268" t="str">
            <v/>
          </cell>
          <cell r="O268" t="str">
            <v/>
          </cell>
          <cell r="R268" t="str">
            <v/>
          </cell>
        </row>
        <row r="269">
          <cell r="K269" t="str">
            <v/>
          </cell>
          <cell r="L269" t="str">
            <v/>
          </cell>
          <cell r="M269" t="str">
            <v/>
          </cell>
          <cell r="O269" t="str">
            <v/>
          </cell>
          <cell r="R269" t="str">
            <v/>
          </cell>
        </row>
        <row r="270">
          <cell r="K270" t="str">
            <v/>
          </cell>
          <cell r="L270" t="str">
            <v/>
          </cell>
          <cell r="M270" t="str">
            <v/>
          </cell>
          <cell r="O270" t="str">
            <v/>
          </cell>
          <cell r="R270" t="str">
            <v/>
          </cell>
        </row>
        <row r="271">
          <cell r="K271" t="str">
            <v/>
          </cell>
          <cell r="L271" t="str">
            <v/>
          </cell>
          <cell r="M271" t="str">
            <v/>
          </cell>
          <cell r="O271" t="str">
            <v/>
          </cell>
          <cell r="R271" t="str">
            <v/>
          </cell>
        </row>
        <row r="272">
          <cell r="K272" t="str">
            <v/>
          </cell>
          <cell r="L272" t="str">
            <v/>
          </cell>
          <cell r="M272" t="str">
            <v/>
          </cell>
          <cell r="O272" t="str">
            <v/>
          </cell>
          <cell r="R272" t="str">
            <v/>
          </cell>
        </row>
        <row r="273">
          <cell r="K273" t="str">
            <v/>
          </cell>
          <cell r="L273" t="str">
            <v/>
          </cell>
          <cell r="M273" t="str">
            <v/>
          </cell>
          <cell r="O273" t="str">
            <v/>
          </cell>
          <cell r="R273" t="str">
            <v/>
          </cell>
        </row>
        <row r="274">
          <cell r="K274" t="str">
            <v/>
          </cell>
          <cell r="L274" t="str">
            <v/>
          </cell>
          <cell r="M274" t="str">
            <v/>
          </cell>
          <cell r="O274" t="str">
            <v/>
          </cell>
          <cell r="R274" t="str">
            <v/>
          </cell>
        </row>
        <row r="275">
          <cell r="K275" t="str">
            <v/>
          </cell>
          <cell r="L275" t="str">
            <v/>
          </cell>
          <cell r="M275" t="str">
            <v/>
          </cell>
          <cell r="O275" t="str">
            <v/>
          </cell>
          <cell r="R275" t="str">
            <v/>
          </cell>
        </row>
        <row r="276">
          <cell r="K276" t="str">
            <v/>
          </cell>
          <cell r="L276" t="str">
            <v/>
          </cell>
          <cell r="M276" t="str">
            <v/>
          </cell>
          <cell r="O276" t="str">
            <v/>
          </cell>
          <cell r="R276" t="str">
            <v/>
          </cell>
        </row>
        <row r="277">
          <cell r="K277" t="str">
            <v/>
          </cell>
          <cell r="L277" t="str">
            <v/>
          </cell>
          <cell r="M277" t="str">
            <v/>
          </cell>
          <cell r="O277" t="str">
            <v/>
          </cell>
          <cell r="R277" t="str">
            <v/>
          </cell>
        </row>
        <row r="278">
          <cell r="K278" t="str">
            <v/>
          </cell>
          <cell r="L278" t="str">
            <v/>
          </cell>
          <cell r="M278" t="str">
            <v/>
          </cell>
          <cell r="O278" t="str">
            <v/>
          </cell>
          <cell r="R278" t="str">
            <v/>
          </cell>
        </row>
        <row r="279">
          <cell r="K279" t="str">
            <v/>
          </cell>
          <cell r="L279" t="str">
            <v/>
          </cell>
          <cell r="M279" t="str">
            <v/>
          </cell>
          <cell r="O279" t="str">
            <v/>
          </cell>
          <cell r="R279" t="str">
            <v/>
          </cell>
        </row>
        <row r="280">
          <cell r="K280" t="str">
            <v/>
          </cell>
          <cell r="L280" t="str">
            <v/>
          </cell>
          <cell r="M280" t="str">
            <v/>
          </cell>
          <cell r="O280" t="str">
            <v/>
          </cell>
          <cell r="R280" t="str">
            <v/>
          </cell>
        </row>
        <row r="281">
          <cell r="K281" t="str">
            <v/>
          </cell>
          <cell r="L281" t="str">
            <v/>
          </cell>
          <cell r="M281" t="str">
            <v/>
          </cell>
          <cell r="O281" t="str">
            <v/>
          </cell>
          <cell r="R281" t="str">
            <v/>
          </cell>
        </row>
        <row r="282">
          <cell r="K282" t="str">
            <v/>
          </cell>
          <cell r="L282" t="str">
            <v/>
          </cell>
          <cell r="M282" t="str">
            <v/>
          </cell>
          <cell r="O282" t="str">
            <v/>
          </cell>
          <cell r="R282" t="str">
            <v/>
          </cell>
        </row>
        <row r="283">
          <cell r="K283" t="str">
            <v/>
          </cell>
          <cell r="L283" t="str">
            <v/>
          </cell>
          <cell r="M283" t="str">
            <v/>
          </cell>
          <cell r="O283" t="str">
            <v/>
          </cell>
          <cell r="R283" t="str">
            <v/>
          </cell>
        </row>
        <row r="284">
          <cell r="K284" t="str">
            <v/>
          </cell>
          <cell r="L284" t="str">
            <v/>
          </cell>
          <cell r="M284" t="str">
            <v/>
          </cell>
          <cell r="O284" t="str">
            <v/>
          </cell>
          <cell r="R284" t="str">
            <v/>
          </cell>
        </row>
        <row r="285">
          <cell r="K285" t="str">
            <v/>
          </cell>
          <cell r="L285" t="str">
            <v/>
          </cell>
          <cell r="M285" t="str">
            <v/>
          </cell>
          <cell r="O285" t="str">
            <v/>
          </cell>
          <cell r="R285" t="str">
            <v/>
          </cell>
        </row>
        <row r="286">
          <cell r="K286" t="str">
            <v/>
          </cell>
          <cell r="L286" t="str">
            <v/>
          </cell>
          <cell r="M286" t="str">
            <v/>
          </cell>
          <cell r="O286" t="str">
            <v/>
          </cell>
          <cell r="R286" t="str">
            <v/>
          </cell>
        </row>
        <row r="287">
          <cell r="K287" t="str">
            <v/>
          </cell>
          <cell r="L287" t="str">
            <v/>
          </cell>
          <cell r="M287" t="str">
            <v/>
          </cell>
          <cell r="O287" t="str">
            <v/>
          </cell>
          <cell r="R287" t="str">
            <v/>
          </cell>
        </row>
        <row r="288">
          <cell r="K288" t="str">
            <v/>
          </cell>
          <cell r="L288" t="str">
            <v/>
          </cell>
          <cell r="M288" t="str">
            <v/>
          </cell>
          <cell r="O288" t="str">
            <v/>
          </cell>
          <cell r="R288" t="str">
            <v/>
          </cell>
        </row>
        <row r="289">
          <cell r="K289" t="str">
            <v/>
          </cell>
          <cell r="L289" t="str">
            <v/>
          </cell>
          <cell r="M289" t="str">
            <v/>
          </cell>
          <cell r="O289" t="str">
            <v/>
          </cell>
          <cell r="R289" t="str">
            <v/>
          </cell>
        </row>
        <row r="290">
          <cell r="K290" t="str">
            <v/>
          </cell>
          <cell r="L290" t="str">
            <v/>
          </cell>
          <cell r="M290" t="str">
            <v/>
          </cell>
          <cell r="O290" t="str">
            <v/>
          </cell>
          <cell r="R290" t="str">
            <v/>
          </cell>
        </row>
        <row r="291">
          <cell r="K291" t="str">
            <v/>
          </cell>
          <cell r="L291" t="str">
            <v/>
          </cell>
          <cell r="M291" t="str">
            <v/>
          </cell>
          <cell r="O291" t="str">
            <v/>
          </cell>
          <cell r="R291" t="str">
            <v/>
          </cell>
        </row>
        <row r="292">
          <cell r="K292" t="str">
            <v/>
          </cell>
          <cell r="L292" t="str">
            <v/>
          </cell>
          <cell r="M292" t="str">
            <v/>
          </cell>
          <cell r="O292" t="str">
            <v/>
          </cell>
          <cell r="R292" t="str">
            <v/>
          </cell>
        </row>
        <row r="293">
          <cell r="K293" t="str">
            <v/>
          </cell>
          <cell r="L293" t="str">
            <v/>
          </cell>
          <cell r="M293" t="str">
            <v/>
          </cell>
          <cell r="O293" t="str">
            <v/>
          </cell>
          <cell r="R293" t="str">
            <v/>
          </cell>
        </row>
        <row r="294">
          <cell r="K294" t="str">
            <v/>
          </cell>
          <cell r="L294" t="str">
            <v/>
          </cell>
          <cell r="M294" t="str">
            <v/>
          </cell>
          <cell r="O294" t="str">
            <v/>
          </cell>
          <cell r="R294" t="str">
            <v/>
          </cell>
        </row>
        <row r="295">
          <cell r="K295" t="str">
            <v/>
          </cell>
          <cell r="L295" t="str">
            <v/>
          </cell>
          <cell r="M295" t="str">
            <v/>
          </cell>
          <cell r="O295" t="str">
            <v/>
          </cell>
          <cell r="R295" t="str">
            <v/>
          </cell>
        </row>
        <row r="296">
          <cell r="K296" t="str">
            <v/>
          </cell>
          <cell r="L296" t="str">
            <v/>
          </cell>
          <cell r="M296" t="str">
            <v/>
          </cell>
          <cell r="O296" t="str">
            <v/>
          </cell>
          <cell r="R296" t="str">
            <v/>
          </cell>
        </row>
        <row r="297">
          <cell r="K297" t="str">
            <v/>
          </cell>
          <cell r="L297" t="str">
            <v/>
          </cell>
          <cell r="M297" t="str">
            <v/>
          </cell>
          <cell r="O297" t="str">
            <v/>
          </cell>
          <cell r="R297" t="str">
            <v/>
          </cell>
        </row>
        <row r="298">
          <cell r="K298" t="str">
            <v/>
          </cell>
          <cell r="L298" t="str">
            <v/>
          </cell>
          <cell r="M298" t="str">
            <v/>
          </cell>
          <cell r="O298" t="str">
            <v/>
          </cell>
          <cell r="R298" t="str">
            <v/>
          </cell>
        </row>
        <row r="299">
          <cell r="K299" t="str">
            <v/>
          </cell>
          <cell r="L299" t="str">
            <v/>
          </cell>
          <cell r="M299" t="str">
            <v/>
          </cell>
          <cell r="O299" t="str">
            <v/>
          </cell>
          <cell r="R299" t="str">
            <v/>
          </cell>
        </row>
        <row r="300">
          <cell r="K300" t="str">
            <v/>
          </cell>
          <cell r="L300" t="str">
            <v/>
          </cell>
          <cell r="M300" t="str">
            <v/>
          </cell>
          <cell r="O300" t="str">
            <v/>
          </cell>
          <cell r="R300" t="str">
            <v/>
          </cell>
        </row>
        <row r="301">
          <cell r="K301" t="str">
            <v/>
          </cell>
          <cell r="L301" t="str">
            <v/>
          </cell>
          <cell r="M301" t="str">
            <v/>
          </cell>
          <cell r="O301" t="str">
            <v/>
          </cell>
          <cell r="R301" t="str">
            <v/>
          </cell>
        </row>
        <row r="302">
          <cell r="K302" t="str">
            <v/>
          </cell>
          <cell r="L302" t="str">
            <v/>
          </cell>
          <cell r="M302" t="str">
            <v/>
          </cell>
          <cell r="O302" t="str">
            <v/>
          </cell>
          <cell r="R302" t="str">
            <v/>
          </cell>
        </row>
        <row r="303">
          <cell r="K303" t="str">
            <v/>
          </cell>
          <cell r="L303" t="str">
            <v/>
          </cell>
          <cell r="M303" t="str">
            <v/>
          </cell>
          <cell r="O303" t="str">
            <v/>
          </cell>
          <cell r="R303" t="str">
            <v/>
          </cell>
        </row>
      </sheetData>
      <sheetData sheetId="13">
        <row r="4">
          <cell r="G4" t="str">
            <v>Office</v>
          </cell>
        </row>
        <row r="5">
          <cell r="G5" t="str">
            <v>VNV89</v>
          </cell>
        </row>
        <row r="6">
          <cell r="G6" t="str">
            <v>Office</v>
          </cell>
        </row>
        <row r="7">
          <cell r="G7" t="str">
            <v>140 Nguyen Trai, Ward 3, Dist. 5, HCMC</v>
          </cell>
        </row>
        <row r="8">
          <cell r="G8">
            <v>84.6</v>
          </cell>
          <cell r="H8" t="str">
            <v>sq. m</v>
          </cell>
        </row>
        <row r="9">
          <cell r="G9" t="str">
            <v>Gior Fashion Company Limited</v>
          </cell>
        </row>
        <row r="10">
          <cell r="G10" t="str">
            <v>Dang Thi Thu Thuy</v>
          </cell>
        </row>
        <row r="11">
          <cell r="G11">
            <v>20</v>
          </cell>
        </row>
        <row r="13">
          <cell r="G13">
            <v>20</v>
          </cell>
        </row>
        <row r="14">
          <cell r="G14">
            <v>42566</v>
          </cell>
        </row>
        <row r="15">
          <cell r="G15">
            <v>44088</v>
          </cell>
        </row>
        <row r="20">
          <cell r="G20" t="str">
            <v>NA</v>
          </cell>
        </row>
        <row r="23">
          <cell r="G23" t="str">
            <v>NA</v>
          </cell>
        </row>
        <row r="24">
          <cell r="G24" t="str">
            <v>NA</v>
          </cell>
        </row>
        <row r="27">
          <cell r="G27" t="str">
            <v>NA</v>
          </cell>
        </row>
        <row r="29">
          <cell r="G29" t="str">
            <v>VND</v>
          </cell>
        </row>
        <row r="30">
          <cell r="G30" t="str">
            <v>payable at the beginning</v>
          </cell>
        </row>
        <row r="32">
          <cell r="G32" t="str">
            <v>Yes</v>
          </cell>
        </row>
        <row r="36">
          <cell r="G36" t="str">
            <v>NA</v>
          </cell>
        </row>
        <row r="40">
          <cell r="G40" t="str">
            <v>NA</v>
          </cell>
        </row>
        <row r="45">
          <cell r="G45" t="str">
            <v>NA</v>
          </cell>
        </row>
        <row r="49">
          <cell r="G49" t="str">
            <v>NA</v>
          </cell>
        </row>
        <row r="53">
          <cell r="G53" t="str">
            <v>NA</v>
          </cell>
        </row>
        <row r="57">
          <cell r="G57">
            <v>210000000</v>
          </cell>
        </row>
        <row r="58">
          <cell r="G58">
            <v>210000000</v>
          </cell>
        </row>
        <row r="62">
          <cell r="G62">
            <v>7.8E-2</v>
          </cell>
        </row>
        <row r="63">
          <cell r="G63">
            <v>6.4999999999999997E-3</v>
          </cell>
        </row>
        <row r="64">
          <cell r="G64">
            <v>928888888.88888896</v>
          </cell>
        </row>
        <row r="65">
          <cell r="G65">
            <v>928888888.88888896</v>
          </cell>
        </row>
        <row r="66">
          <cell r="G66">
            <v>0</v>
          </cell>
        </row>
        <row r="70">
          <cell r="G70">
            <v>920051838.81066966</v>
          </cell>
        </row>
        <row r="71">
          <cell r="G71">
            <v>871162949.92178082</v>
          </cell>
        </row>
        <row r="72">
          <cell r="G72">
            <v>48888888.888888888</v>
          </cell>
          <cell r="H72">
            <v>0</v>
          </cell>
        </row>
        <row r="75">
          <cell r="H75">
            <v>0</v>
          </cell>
        </row>
        <row r="124">
          <cell r="J124">
            <v>871162949.92178082</v>
          </cell>
          <cell r="K124" t="str">
            <v/>
          </cell>
          <cell r="L124" t="str">
            <v/>
          </cell>
          <cell r="M124" t="str">
            <v/>
          </cell>
          <cell r="O124">
            <v>5662559.174491575</v>
          </cell>
          <cell r="Q124">
            <v>920051838.81066966</v>
          </cell>
          <cell r="R124">
            <v>-46002591.940533482</v>
          </cell>
        </row>
        <row r="125">
          <cell r="K125">
            <v>-48888888.888888888</v>
          </cell>
          <cell r="L125">
            <v>0</v>
          </cell>
          <cell r="M125">
            <v>0</v>
          </cell>
          <cell r="O125">
            <v>5381588.0313479928</v>
          </cell>
          <cell r="R125">
            <v>-46002591.940533482</v>
          </cell>
        </row>
        <row r="126">
          <cell r="K126">
            <v>-48888888.888888888</v>
          </cell>
          <cell r="L126">
            <v>0</v>
          </cell>
          <cell r="M126">
            <v>0</v>
          </cell>
          <cell r="O126">
            <v>5098790.5757739767</v>
          </cell>
          <cell r="R126">
            <v>-46002591.940533482</v>
          </cell>
        </row>
        <row r="127">
          <cell r="K127">
            <v>-48888888.888888888</v>
          </cell>
          <cell r="L127">
            <v>0</v>
          </cell>
          <cell r="M127">
            <v>0</v>
          </cell>
          <cell r="O127">
            <v>4814154.9367387304</v>
          </cell>
          <cell r="R127">
            <v>-46002591.940533482</v>
          </cell>
        </row>
        <row r="128">
          <cell r="K128">
            <v>-48888888.888888888</v>
          </cell>
          <cell r="L128">
            <v>0</v>
          </cell>
          <cell r="M128">
            <v>0</v>
          </cell>
          <cell r="O128">
            <v>4527669.1660497542</v>
          </cell>
          <cell r="R128">
            <v>-46002591.940533482</v>
          </cell>
        </row>
        <row r="129">
          <cell r="K129">
            <v>-48888888.888888888</v>
          </cell>
          <cell r="L129">
            <v>0</v>
          </cell>
          <cell r="M129">
            <v>0</v>
          </cell>
          <cell r="O129">
            <v>4239321.2378513003</v>
          </cell>
          <cell r="R129">
            <v>-46002591.940533482</v>
          </cell>
        </row>
        <row r="130">
          <cell r="K130">
            <v>-48888888.888888888</v>
          </cell>
          <cell r="L130">
            <v>0</v>
          </cell>
          <cell r="M130">
            <v>0</v>
          </cell>
          <cell r="O130">
            <v>3949099.0481195562</v>
          </cell>
          <cell r="R130">
            <v>-46002591.940533482</v>
          </cell>
        </row>
        <row r="131">
          <cell r="K131">
            <v>-48888888.888888888</v>
          </cell>
          <cell r="L131">
            <v>0</v>
          </cell>
          <cell r="M131">
            <v>0</v>
          </cell>
          <cell r="O131">
            <v>3656990.4141545556</v>
          </cell>
          <cell r="R131">
            <v>-46002591.940533482</v>
          </cell>
        </row>
        <row r="132">
          <cell r="K132">
            <v>-48888888.888888888</v>
          </cell>
          <cell r="L132">
            <v>0</v>
          </cell>
          <cell r="M132">
            <v>0</v>
          </cell>
          <cell r="O132">
            <v>3362983.0740687824</v>
          </cell>
          <cell r="R132">
            <v>-46002591.940533482</v>
          </cell>
        </row>
        <row r="133">
          <cell r="K133">
            <v>-48888888.888888888</v>
          </cell>
          <cell r="L133">
            <v>0</v>
          </cell>
          <cell r="M133">
            <v>0</v>
          </cell>
          <cell r="O133">
            <v>3067064.6862724517</v>
          </cell>
          <cell r="R133">
            <v>-46002591.940533482</v>
          </cell>
        </row>
        <row r="134">
          <cell r="K134">
            <v>-48888888.888888888</v>
          </cell>
          <cell r="L134">
            <v>0</v>
          </cell>
          <cell r="M134">
            <v>0</v>
          </cell>
          <cell r="O134">
            <v>2769222.828955445</v>
          </cell>
          <cell r="R134">
            <v>-46002591.940533482</v>
          </cell>
        </row>
        <row r="135">
          <cell r="K135">
            <v>-48888888.888888888</v>
          </cell>
          <cell r="L135">
            <v>0</v>
          </cell>
          <cell r="M135">
            <v>0</v>
          </cell>
          <cell r="O135">
            <v>2469444.9995658775</v>
          </cell>
          <cell r="R135">
            <v>-46002591.940533482</v>
          </cell>
        </row>
        <row r="136">
          <cell r="K136">
            <v>-48888888.888888888</v>
          </cell>
          <cell r="L136">
            <v>0</v>
          </cell>
          <cell r="M136">
            <v>0</v>
          </cell>
          <cell r="O136">
            <v>2167718.6142852781</v>
          </cell>
          <cell r="R136">
            <v>-46002591.940533482</v>
          </cell>
        </row>
        <row r="137">
          <cell r="K137">
            <v>-48888888.888888888</v>
          </cell>
          <cell r="L137">
            <v>0</v>
          </cell>
          <cell r="M137">
            <v>0</v>
          </cell>
          <cell r="O137">
            <v>1864031.0075003547</v>
          </cell>
          <cell r="R137">
            <v>-46002591.940533482</v>
          </cell>
        </row>
        <row r="138">
          <cell r="K138">
            <v>-48888888.888888888</v>
          </cell>
          <cell r="L138">
            <v>0</v>
          </cell>
          <cell r="M138">
            <v>0</v>
          </cell>
          <cell r="O138">
            <v>1558369.4312713293</v>
          </cell>
          <cell r="R138">
            <v>-46002591.940533482</v>
          </cell>
        </row>
        <row r="139">
          <cell r="K139">
            <v>-48888888.888888888</v>
          </cell>
          <cell r="L139">
            <v>0</v>
          </cell>
          <cell r="M139">
            <v>0</v>
          </cell>
          <cell r="O139">
            <v>1250721.0547968149</v>
          </cell>
          <cell r="R139">
            <v>-46002591.940533482</v>
          </cell>
        </row>
        <row r="140">
          <cell r="K140">
            <v>-48888888.888888888</v>
          </cell>
          <cell r="L140">
            <v>0</v>
          </cell>
          <cell r="M140">
            <v>0</v>
          </cell>
          <cell r="O140">
            <v>941072.96387521643</v>
          </cell>
          <cell r="R140">
            <v>-46002591.940533482</v>
          </cell>
        </row>
        <row r="141">
          <cell r="K141">
            <v>-48888888.888888888</v>
          </cell>
          <cell r="L141">
            <v>0</v>
          </cell>
          <cell r="M141">
            <v>0</v>
          </cell>
          <cell r="O141">
            <v>629412.16036262747</v>
          </cell>
          <cell r="R141">
            <v>-46002591.940533482</v>
          </cell>
        </row>
        <row r="142">
          <cell r="K142">
            <v>-48888888.888888888</v>
          </cell>
          <cell r="L142">
            <v>0</v>
          </cell>
          <cell r="M142">
            <v>0</v>
          </cell>
          <cell r="O142">
            <v>315725.5616272068</v>
          </cell>
          <cell r="R142">
            <v>-46002591.940533482</v>
          </cell>
        </row>
        <row r="143">
          <cell r="K143">
            <v>-48888888.888888888</v>
          </cell>
          <cell r="L143">
            <v>0</v>
          </cell>
          <cell r="M143">
            <v>0</v>
          </cell>
          <cell r="O143">
            <v>5.9083104133605952E-9</v>
          </cell>
          <cell r="R143">
            <v>-46002591.940533482</v>
          </cell>
        </row>
        <row r="144">
          <cell r="K144" t="str">
            <v/>
          </cell>
          <cell r="L144" t="str">
            <v/>
          </cell>
          <cell r="M144" t="str">
            <v/>
          </cell>
          <cell r="O144" t="str">
            <v/>
          </cell>
          <cell r="R144" t="str">
            <v/>
          </cell>
        </row>
        <row r="145">
          <cell r="K145" t="str">
            <v/>
          </cell>
          <cell r="L145" t="str">
            <v/>
          </cell>
          <cell r="M145" t="str">
            <v/>
          </cell>
          <cell r="O145" t="str">
            <v/>
          </cell>
          <cell r="R145" t="str">
            <v/>
          </cell>
        </row>
        <row r="146">
          <cell r="K146" t="str">
            <v/>
          </cell>
          <cell r="L146" t="str">
            <v/>
          </cell>
          <cell r="M146" t="str">
            <v/>
          </cell>
          <cell r="O146" t="str">
            <v/>
          </cell>
          <cell r="R146" t="str">
            <v/>
          </cell>
        </row>
        <row r="147">
          <cell r="K147" t="str">
            <v/>
          </cell>
          <cell r="L147" t="str">
            <v/>
          </cell>
          <cell r="M147" t="str">
            <v/>
          </cell>
          <cell r="O147" t="str">
            <v/>
          </cell>
          <cell r="R147" t="str">
            <v/>
          </cell>
        </row>
        <row r="148">
          <cell r="K148" t="str">
            <v/>
          </cell>
          <cell r="L148" t="str">
            <v/>
          </cell>
          <cell r="M148" t="str">
            <v/>
          </cell>
          <cell r="O148" t="str">
            <v/>
          </cell>
          <cell r="R148" t="str">
            <v/>
          </cell>
        </row>
        <row r="149">
          <cell r="K149" t="str">
            <v/>
          </cell>
          <cell r="L149" t="str">
            <v/>
          </cell>
          <cell r="M149" t="str">
            <v/>
          </cell>
          <cell r="O149" t="str">
            <v/>
          </cell>
          <cell r="R149" t="str">
            <v/>
          </cell>
        </row>
        <row r="150">
          <cell r="K150" t="str">
            <v/>
          </cell>
          <cell r="L150" t="str">
            <v/>
          </cell>
          <cell r="M150" t="str">
            <v/>
          </cell>
          <cell r="O150" t="str">
            <v/>
          </cell>
          <cell r="R150" t="str">
            <v/>
          </cell>
        </row>
        <row r="151">
          <cell r="K151" t="str">
            <v/>
          </cell>
          <cell r="L151" t="str">
            <v/>
          </cell>
          <cell r="M151" t="str">
            <v/>
          </cell>
          <cell r="O151" t="str">
            <v/>
          </cell>
          <cell r="R151" t="str">
            <v/>
          </cell>
        </row>
        <row r="152">
          <cell r="K152" t="str">
            <v/>
          </cell>
          <cell r="L152" t="str">
            <v/>
          </cell>
          <cell r="M152" t="str">
            <v/>
          </cell>
          <cell r="O152" t="str">
            <v/>
          </cell>
          <cell r="R152" t="str">
            <v/>
          </cell>
        </row>
        <row r="153">
          <cell r="K153" t="str">
            <v/>
          </cell>
          <cell r="L153" t="str">
            <v/>
          </cell>
          <cell r="M153" t="str">
            <v/>
          </cell>
          <cell r="O153" t="str">
            <v/>
          </cell>
          <cell r="R153" t="str">
            <v/>
          </cell>
        </row>
        <row r="154">
          <cell r="K154" t="str">
            <v/>
          </cell>
          <cell r="L154" t="str">
            <v/>
          </cell>
          <cell r="M154" t="str">
            <v/>
          </cell>
          <cell r="O154" t="str">
            <v/>
          </cell>
          <cell r="R154" t="str">
            <v/>
          </cell>
        </row>
        <row r="155">
          <cell r="K155" t="str">
            <v/>
          </cell>
          <cell r="L155" t="str">
            <v/>
          </cell>
          <cell r="M155" t="str">
            <v/>
          </cell>
          <cell r="O155" t="str">
            <v/>
          </cell>
          <cell r="R155" t="str">
            <v/>
          </cell>
        </row>
        <row r="156">
          <cell r="K156" t="str">
            <v/>
          </cell>
          <cell r="L156" t="str">
            <v/>
          </cell>
          <cell r="M156" t="str">
            <v/>
          </cell>
          <cell r="O156" t="str">
            <v/>
          </cell>
          <cell r="R156" t="str">
            <v/>
          </cell>
        </row>
        <row r="157">
          <cell r="K157" t="str">
            <v/>
          </cell>
          <cell r="L157" t="str">
            <v/>
          </cell>
          <cell r="M157" t="str">
            <v/>
          </cell>
          <cell r="O157" t="str">
            <v/>
          </cell>
          <cell r="R157" t="str">
            <v/>
          </cell>
        </row>
        <row r="158">
          <cell r="K158" t="str">
            <v/>
          </cell>
          <cell r="L158" t="str">
            <v/>
          </cell>
          <cell r="M158" t="str">
            <v/>
          </cell>
          <cell r="O158" t="str">
            <v/>
          </cell>
          <cell r="R158" t="str">
            <v/>
          </cell>
        </row>
        <row r="159">
          <cell r="K159" t="str">
            <v/>
          </cell>
          <cell r="L159" t="str">
            <v/>
          </cell>
          <cell r="M159" t="str">
            <v/>
          </cell>
          <cell r="O159" t="str">
            <v/>
          </cell>
          <cell r="R159" t="str">
            <v/>
          </cell>
        </row>
        <row r="160">
          <cell r="K160" t="str">
            <v/>
          </cell>
          <cell r="L160" t="str">
            <v/>
          </cell>
          <cell r="M160" t="str">
            <v/>
          </cell>
          <cell r="O160" t="str">
            <v/>
          </cell>
          <cell r="R160" t="str">
            <v/>
          </cell>
        </row>
        <row r="161">
          <cell r="K161" t="str">
            <v/>
          </cell>
          <cell r="L161" t="str">
            <v/>
          </cell>
          <cell r="M161" t="str">
            <v/>
          </cell>
          <cell r="O161" t="str">
            <v/>
          </cell>
          <cell r="R161" t="str">
            <v/>
          </cell>
        </row>
        <row r="162">
          <cell r="K162" t="str">
            <v/>
          </cell>
          <cell r="L162" t="str">
            <v/>
          </cell>
          <cell r="M162" t="str">
            <v/>
          </cell>
          <cell r="O162" t="str">
            <v/>
          </cell>
          <cell r="R162" t="str">
            <v/>
          </cell>
        </row>
        <row r="163">
          <cell r="K163" t="str">
            <v/>
          </cell>
          <cell r="L163" t="str">
            <v/>
          </cell>
          <cell r="M163" t="str">
            <v/>
          </cell>
          <cell r="O163" t="str">
            <v/>
          </cell>
          <cell r="R163" t="str">
            <v/>
          </cell>
        </row>
        <row r="164">
          <cell r="K164" t="str">
            <v/>
          </cell>
          <cell r="L164" t="str">
            <v/>
          </cell>
          <cell r="M164" t="str">
            <v/>
          </cell>
          <cell r="O164" t="str">
            <v/>
          </cell>
          <cell r="R164" t="str">
            <v/>
          </cell>
        </row>
        <row r="165">
          <cell r="K165" t="str">
            <v/>
          </cell>
          <cell r="L165" t="str">
            <v/>
          </cell>
          <cell r="M165" t="str">
            <v/>
          </cell>
          <cell r="O165" t="str">
            <v/>
          </cell>
          <cell r="R165" t="str">
            <v/>
          </cell>
        </row>
        <row r="166">
          <cell r="K166" t="str">
            <v/>
          </cell>
          <cell r="L166" t="str">
            <v/>
          </cell>
          <cell r="M166" t="str">
            <v/>
          </cell>
          <cell r="O166" t="str">
            <v/>
          </cell>
          <cell r="R166" t="str">
            <v/>
          </cell>
        </row>
        <row r="167">
          <cell r="K167" t="str">
            <v/>
          </cell>
          <cell r="L167" t="str">
            <v/>
          </cell>
          <cell r="M167" t="str">
            <v/>
          </cell>
          <cell r="O167" t="str">
            <v/>
          </cell>
          <cell r="R167" t="str">
            <v/>
          </cell>
        </row>
        <row r="168">
          <cell r="K168" t="str">
            <v/>
          </cell>
          <cell r="L168" t="str">
            <v/>
          </cell>
          <cell r="M168" t="str">
            <v/>
          </cell>
          <cell r="O168" t="str">
            <v/>
          </cell>
          <cell r="R168" t="str">
            <v/>
          </cell>
        </row>
        <row r="169">
          <cell r="K169" t="str">
            <v/>
          </cell>
          <cell r="L169" t="str">
            <v/>
          </cell>
          <cell r="M169" t="str">
            <v/>
          </cell>
          <cell r="O169" t="str">
            <v/>
          </cell>
          <cell r="R169" t="str">
            <v/>
          </cell>
        </row>
        <row r="170">
          <cell r="K170" t="str">
            <v/>
          </cell>
          <cell r="L170" t="str">
            <v/>
          </cell>
          <cell r="M170" t="str">
            <v/>
          </cell>
          <cell r="O170" t="str">
            <v/>
          </cell>
          <cell r="R170" t="str">
            <v/>
          </cell>
        </row>
        <row r="171">
          <cell r="K171" t="str">
            <v/>
          </cell>
          <cell r="L171" t="str">
            <v/>
          </cell>
          <cell r="M171" t="str">
            <v/>
          </cell>
          <cell r="O171" t="str">
            <v/>
          </cell>
          <cell r="R171" t="str">
            <v/>
          </cell>
        </row>
        <row r="172">
          <cell r="K172" t="str">
            <v/>
          </cell>
          <cell r="L172" t="str">
            <v/>
          </cell>
          <cell r="M172" t="str">
            <v/>
          </cell>
          <cell r="O172" t="str">
            <v/>
          </cell>
          <cell r="R172" t="str">
            <v/>
          </cell>
        </row>
        <row r="173">
          <cell r="K173" t="str">
            <v/>
          </cell>
          <cell r="L173" t="str">
            <v/>
          </cell>
          <cell r="M173" t="str">
            <v/>
          </cell>
          <cell r="O173" t="str">
            <v/>
          </cell>
          <cell r="R173" t="str">
            <v/>
          </cell>
        </row>
        <row r="174">
          <cell r="K174" t="str">
            <v/>
          </cell>
          <cell r="L174" t="str">
            <v/>
          </cell>
          <cell r="M174" t="str">
            <v/>
          </cell>
          <cell r="O174" t="str">
            <v/>
          </cell>
          <cell r="R174" t="str">
            <v/>
          </cell>
        </row>
        <row r="175">
          <cell r="K175" t="str">
            <v/>
          </cell>
          <cell r="L175" t="str">
            <v/>
          </cell>
          <cell r="M175" t="str">
            <v/>
          </cell>
          <cell r="O175" t="str">
            <v/>
          </cell>
          <cell r="R175" t="str">
            <v/>
          </cell>
        </row>
        <row r="176">
          <cell r="K176" t="str">
            <v/>
          </cell>
          <cell r="L176" t="str">
            <v/>
          </cell>
          <cell r="M176" t="str">
            <v/>
          </cell>
          <cell r="O176" t="str">
            <v/>
          </cell>
          <cell r="R176" t="str">
            <v/>
          </cell>
        </row>
        <row r="177">
          <cell r="K177" t="str">
            <v/>
          </cell>
          <cell r="L177" t="str">
            <v/>
          </cell>
          <cell r="M177" t="str">
            <v/>
          </cell>
          <cell r="O177" t="str">
            <v/>
          </cell>
          <cell r="R177" t="str">
            <v/>
          </cell>
        </row>
        <row r="178">
          <cell r="K178" t="str">
            <v/>
          </cell>
          <cell r="L178" t="str">
            <v/>
          </cell>
          <cell r="M178" t="str">
            <v/>
          </cell>
          <cell r="O178" t="str">
            <v/>
          </cell>
          <cell r="R178" t="str">
            <v/>
          </cell>
        </row>
        <row r="179">
          <cell r="K179" t="str">
            <v/>
          </cell>
          <cell r="L179" t="str">
            <v/>
          </cell>
          <cell r="M179" t="str">
            <v/>
          </cell>
          <cell r="O179" t="str">
            <v/>
          </cell>
          <cell r="R179" t="str">
            <v/>
          </cell>
        </row>
        <row r="180">
          <cell r="K180" t="str">
            <v/>
          </cell>
          <cell r="L180" t="str">
            <v/>
          </cell>
          <cell r="M180" t="str">
            <v/>
          </cell>
          <cell r="O180" t="str">
            <v/>
          </cell>
          <cell r="R180" t="str">
            <v/>
          </cell>
        </row>
        <row r="181">
          <cell r="K181" t="str">
            <v/>
          </cell>
          <cell r="L181" t="str">
            <v/>
          </cell>
          <cell r="M181" t="str">
            <v/>
          </cell>
          <cell r="O181" t="str">
            <v/>
          </cell>
          <cell r="R181" t="str">
            <v/>
          </cell>
        </row>
        <row r="182">
          <cell r="K182" t="str">
            <v/>
          </cell>
          <cell r="L182" t="str">
            <v/>
          </cell>
          <cell r="M182" t="str">
            <v/>
          </cell>
          <cell r="O182" t="str">
            <v/>
          </cell>
          <cell r="R182" t="str">
            <v/>
          </cell>
        </row>
        <row r="183">
          <cell r="K183" t="str">
            <v/>
          </cell>
          <cell r="L183" t="str">
            <v/>
          </cell>
          <cell r="M183" t="str">
            <v/>
          </cell>
          <cell r="O183" t="str">
            <v/>
          </cell>
          <cell r="R183" t="str">
            <v/>
          </cell>
        </row>
        <row r="184">
          <cell r="K184" t="str">
            <v/>
          </cell>
          <cell r="L184" t="str">
            <v/>
          </cell>
          <cell r="M184" t="str">
            <v/>
          </cell>
          <cell r="O184" t="str">
            <v/>
          </cell>
          <cell r="R184" t="str">
            <v/>
          </cell>
        </row>
        <row r="185">
          <cell r="K185" t="str">
            <v/>
          </cell>
          <cell r="L185" t="str">
            <v/>
          </cell>
          <cell r="M185" t="str">
            <v/>
          </cell>
          <cell r="O185" t="str">
            <v/>
          </cell>
          <cell r="R185" t="str">
            <v/>
          </cell>
        </row>
        <row r="186">
          <cell r="K186" t="str">
            <v/>
          </cell>
          <cell r="L186" t="str">
            <v/>
          </cell>
          <cell r="M186" t="str">
            <v/>
          </cell>
          <cell r="O186" t="str">
            <v/>
          </cell>
          <cell r="R186" t="str">
            <v/>
          </cell>
        </row>
        <row r="187">
          <cell r="K187" t="str">
            <v/>
          </cell>
          <cell r="L187" t="str">
            <v/>
          </cell>
          <cell r="M187" t="str">
            <v/>
          </cell>
          <cell r="O187" t="str">
            <v/>
          </cell>
          <cell r="R187" t="str">
            <v/>
          </cell>
        </row>
        <row r="188">
          <cell r="K188" t="str">
            <v/>
          </cell>
          <cell r="L188" t="str">
            <v/>
          </cell>
          <cell r="M188" t="str">
            <v/>
          </cell>
          <cell r="O188" t="str">
            <v/>
          </cell>
          <cell r="R188" t="str">
            <v/>
          </cell>
        </row>
        <row r="189">
          <cell r="K189" t="str">
            <v/>
          </cell>
          <cell r="L189" t="str">
            <v/>
          </cell>
          <cell r="M189" t="str">
            <v/>
          </cell>
          <cell r="O189" t="str">
            <v/>
          </cell>
          <cell r="R189" t="str">
            <v/>
          </cell>
        </row>
        <row r="190">
          <cell r="K190" t="str">
            <v/>
          </cell>
          <cell r="L190" t="str">
            <v/>
          </cell>
          <cell r="M190" t="str">
            <v/>
          </cell>
          <cell r="O190" t="str">
            <v/>
          </cell>
          <cell r="R190" t="str">
            <v/>
          </cell>
        </row>
        <row r="191">
          <cell r="K191" t="str">
            <v/>
          </cell>
          <cell r="L191" t="str">
            <v/>
          </cell>
          <cell r="M191" t="str">
            <v/>
          </cell>
          <cell r="O191" t="str">
            <v/>
          </cell>
          <cell r="R191" t="str">
            <v/>
          </cell>
        </row>
        <row r="192">
          <cell r="K192" t="str">
            <v/>
          </cell>
          <cell r="L192" t="str">
            <v/>
          </cell>
          <cell r="M192" t="str">
            <v/>
          </cell>
          <cell r="O192" t="str">
            <v/>
          </cell>
          <cell r="R192" t="str">
            <v/>
          </cell>
        </row>
        <row r="193">
          <cell r="K193" t="str">
            <v/>
          </cell>
          <cell r="L193" t="str">
            <v/>
          </cell>
          <cell r="M193" t="str">
            <v/>
          </cell>
          <cell r="O193" t="str">
            <v/>
          </cell>
          <cell r="R193" t="str">
            <v/>
          </cell>
        </row>
        <row r="194">
          <cell r="K194" t="str">
            <v/>
          </cell>
          <cell r="L194" t="str">
            <v/>
          </cell>
          <cell r="M194" t="str">
            <v/>
          </cell>
          <cell r="O194" t="str">
            <v/>
          </cell>
          <cell r="R194" t="str">
            <v/>
          </cell>
        </row>
        <row r="195">
          <cell r="K195" t="str">
            <v/>
          </cell>
          <cell r="L195" t="str">
            <v/>
          </cell>
          <cell r="M195" t="str">
            <v/>
          </cell>
          <cell r="O195" t="str">
            <v/>
          </cell>
          <cell r="R195" t="str">
            <v/>
          </cell>
        </row>
        <row r="196">
          <cell r="K196" t="str">
            <v/>
          </cell>
          <cell r="L196" t="str">
            <v/>
          </cell>
          <cell r="M196" t="str">
            <v/>
          </cell>
          <cell r="O196" t="str">
            <v/>
          </cell>
          <cell r="R196" t="str">
            <v/>
          </cell>
        </row>
        <row r="197">
          <cell r="K197" t="str">
            <v/>
          </cell>
          <cell r="L197" t="str">
            <v/>
          </cell>
          <cell r="M197" t="str">
            <v/>
          </cell>
          <cell r="O197" t="str">
            <v/>
          </cell>
          <cell r="R197" t="str">
            <v/>
          </cell>
        </row>
        <row r="198">
          <cell r="K198" t="str">
            <v/>
          </cell>
          <cell r="L198" t="str">
            <v/>
          </cell>
          <cell r="M198" t="str">
            <v/>
          </cell>
          <cell r="O198" t="str">
            <v/>
          </cell>
          <cell r="R198" t="str">
            <v/>
          </cell>
        </row>
        <row r="199">
          <cell r="K199" t="str">
            <v/>
          </cell>
          <cell r="L199" t="str">
            <v/>
          </cell>
          <cell r="M199" t="str">
            <v/>
          </cell>
          <cell r="O199" t="str">
            <v/>
          </cell>
          <cell r="R199" t="str">
            <v/>
          </cell>
        </row>
        <row r="200">
          <cell r="K200" t="str">
            <v/>
          </cell>
          <cell r="L200" t="str">
            <v/>
          </cell>
          <cell r="M200" t="str">
            <v/>
          </cell>
          <cell r="O200" t="str">
            <v/>
          </cell>
          <cell r="R200" t="str">
            <v/>
          </cell>
        </row>
        <row r="201">
          <cell r="K201" t="str">
            <v/>
          </cell>
          <cell r="L201" t="str">
            <v/>
          </cell>
          <cell r="M201" t="str">
            <v/>
          </cell>
          <cell r="O201" t="str">
            <v/>
          </cell>
          <cell r="R201" t="str">
            <v/>
          </cell>
        </row>
        <row r="202">
          <cell r="K202" t="str">
            <v/>
          </cell>
          <cell r="L202" t="str">
            <v/>
          </cell>
          <cell r="M202" t="str">
            <v/>
          </cell>
          <cell r="O202" t="str">
            <v/>
          </cell>
          <cell r="R202" t="str">
            <v/>
          </cell>
        </row>
        <row r="203">
          <cell r="K203" t="str">
            <v/>
          </cell>
          <cell r="L203" t="str">
            <v/>
          </cell>
          <cell r="M203" t="str">
            <v/>
          </cell>
          <cell r="O203" t="str">
            <v/>
          </cell>
          <cell r="R203" t="str">
            <v/>
          </cell>
        </row>
        <row r="204">
          <cell r="K204" t="str">
            <v/>
          </cell>
          <cell r="L204" t="str">
            <v/>
          </cell>
          <cell r="M204" t="str">
            <v/>
          </cell>
          <cell r="O204" t="str">
            <v/>
          </cell>
          <cell r="R204" t="str">
            <v/>
          </cell>
        </row>
        <row r="205">
          <cell r="K205" t="str">
            <v/>
          </cell>
          <cell r="L205" t="str">
            <v/>
          </cell>
          <cell r="M205" t="str">
            <v/>
          </cell>
          <cell r="O205" t="str">
            <v/>
          </cell>
          <cell r="R205" t="str">
            <v/>
          </cell>
        </row>
        <row r="206">
          <cell r="K206" t="str">
            <v/>
          </cell>
          <cell r="L206" t="str">
            <v/>
          </cell>
          <cell r="M206" t="str">
            <v/>
          </cell>
          <cell r="O206" t="str">
            <v/>
          </cell>
          <cell r="R206" t="str">
            <v/>
          </cell>
        </row>
        <row r="207">
          <cell r="K207" t="str">
            <v/>
          </cell>
          <cell r="L207" t="str">
            <v/>
          </cell>
          <cell r="M207" t="str">
            <v/>
          </cell>
          <cell r="O207" t="str">
            <v/>
          </cell>
          <cell r="R207" t="str">
            <v/>
          </cell>
        </row>
        <row r="208">
          <cell r="K208" t="str">
            <v/>
          </cell>
          <cell r="L208" t="str">
            <v/>
          </cell>
          <cell r="M208" t="str">
            <v/>
          </cell>
          <cell r="O208" t="str">
            <v/>
          </cell>
          <cell r="R208" t="str">
            <v/>
          </cell>
        </row>
        <row r="209">
          <cell r="K209" t="str">
            <v/>
          </cell>
          <cell r="L209" t="str">
            <v/>
          </cell>
          <cell r="M209" t="str">
            <v/>
          </cell>
          <cell r="O209" t="str">
            <v/>
          </cell>
          <cell r="R209" t="str">
            <v/>
          </cell>
        </row>
        <row r="210">
          <cell r="K210" t="str">
            <v/>
          </cell>
          <cell r="L210" t="str">
            <v/>
          </cell>
          <cell r="M210" t="str">
            <v/>
          </cell>
          <cell r="O210" t="str">
            <v/>
          </cell>
          <cell r="R210" t="str">
            <v/>
          </cell>
        </row>
        <row r="211">
          <cell r="K211" t="str">
            <v/>
          </cell>
          <cell r="L211" t="str">
            <v/>
          </cell>
          <cell r="M211" t="str">
            <v/>
          </cell>
          <cell r="O211" t="str">
            <v/>
          </cell>
          <cell r="R211" t="str">
            <v/>
          </cell>
        </row>
        <row r="212">
          <cell r="K212" t="str">
            <v/>
          </cell>
          <cell r="L212" t="str">
            <v/>
          </cell>
          <cell r="M212" t="str">
            <v/>
          </cell>
          <cell r="O212" t="str">
            <v/>
          </cell>
          <cell r="R212" t="str">
            <v/>
          </cell>
        </row>
        <row r="213">
          <cell r="K213" t="str">
            <v/>
          </cell>
          <cell r="L213" t="str">
            <v/>
          </cell>
          <cell r="M213" t="str">
            <v/>
          </cell>
          <cell r="O213" t="str">
            <v/>
          </cell>
          <cell r="R213" t="str">
            <v/>
          </cell>
        </row>
        <row r="214">
          <cell r="K214" t="str">
            <v/>
          </cell>
          <cell r="L214" t="str">
            <v/>
          </cell>
          <cell r="M214" t="str">
            <v/>
          </cell>
          <cell r="O214" t="str">
            <v/>
          </cell>
          <cell r="R214" t="str">
            <v/>
          </cell>
        </row>
        <row r="215">
          <cell r="K215" t="str">
            <v/>
          </cell>
          <cell r="L215" t="str">
            <v/>
          </cell>
          <cell r="M215" t="str">
            <v/>
          </cell>
          <cell r="O215" t="str">
            <v/>
          </cell>
          <cell r="R215" t="str">
            <v/>
          </cell>
        </row>
        <row r="216">
          <cell r="K216" t="str">
            <v/>
          </cell>
          <cell r="L216" t="str">
            <v/>
          </cell>
          <cell r="M216" t="str">
            <v/>
          </cell>
          <cell r="O216" t="str">
            <v/>
          </cell>
          <cell r="R216" t="str">
            <v/>
          </cell>
        </row>
        <row r="217">
          <cell r="K217" t="str">
            <v/>
          </cell>
          <cell r="L217" t="str">
            <v/>
          </cell>
          <cell r="M217" t="str">
            <v/>
          </cell>
          <cell r="O217" t="str">
            <v/>
          </cell>
          <cell r="R217" t="str">
            <v/>
          </cell>
        </row>
        <row r="218">
          <cell r="K218" t="str">
            <v/>
          </cell>
          <cell r="L218" t="str">
            <v/>
          </cell>
          <cell r="M218" t="str">
            <v/>
          </cell>
          <cell r="O218" t="str">
            <v/>
          </cell>
          <cell r="R218" t="str">
            <v/>
          </cell>
        </row>
        <row r="219">
          <cell r="K219" t="str">
            <v/>
          </cell>
          <cell r="L219" t="str">
            <v/>
          </cell>
          <cell r="M219" t="str">
            <v/>
          </cell>
          <cell r="O219" t="str">
            <v/>
          </cell>
          <cell r="R219" t="str">
            <v/>
          </cell>
        </row>
        <row r="220">
          <cell r="K220" t="str">
            <v/>
          </cell>
          <cell r="L220" t="str">
            <v/>
          </cell>
          <cell r="M220" t="str">
            <v/>
          </cell>
          <cell r="O220" t="str">
            <v/>
          </cell>
          <cell r="R220" t="str">
            <v/>
          </cell>
        </row>
        <row r="221">
          <cell r="K221" t="str">
            <v/>
          </cell>
          <cell r="L221" t="str">
            <v/>
          </cell>
          <cell r="M221" t="str">
            <v/>
          </cell>
          <cell r="O221" t="str">
            <v/>
          </cell>
          <cell r="R221" t="str">
            <v/>
          </cell>
        </row>
        <row r="222">
          <cell r="K222" t="str">
            <v/>
          </cell>
          <cell r="L222" t="str">
            <v/>
          </cell>
          <cell r="M222" t="str">
            <v/>
          </cell>
          <cell r="O222" t="str">
            <v/>
          </cell>
          <cell r="R222" t="str">
            <v/>
          </cell>
        </row>
        <row r="223">
          <cell r="K223" t="str">
            <v/>
          </cell>
          <cell r="L223" t="str">
            <v/>
          </cell>
          <cell r="M223" t="str">
            <v/>
          </cell>
          <cell r="O223" t="str">
            <v/>
          </cell>
          <cell r="R223" t="str">
            <v/>
          </cell>
        </row>
        <row r="224">
          <cell r="K224" t="str">
            <v/>
          </cell>
          <cell r="L224" t="str">
            <v/>
          </cell>
          <cell r="M224" t="str">
            <v/>
          </cell>
          <cell r="O224" t="str">
            <v/>
          </cell>
          <cell r="R224" t="str">
            <v/>
          </cell>
        </row>
        <row r="225">
          <cell r="K225" t="str">
            <v/>
          </cell>
          <cell r="L225" t="str">
            <v/>
          </cell>
          <cell r="M225" t="str">
            <v/>
          </cell>
          <cell r="O225" t="str">
            <v/>
          </cell>
          <cell r="R225" t="str">
            <v/>
          </cell>
        </row>
        <row r="226">
          <cell r="K226" t="str">
            <v/>
          </cell>
          <cell r="L226" t="str">
            <v/>
          </cell>
          <cell r="M226" t="str">
            <v/>
          </cell>
          <cell r="O226" t="str">
            <v/>
          </cell>
          <cell r="R226" t="str">
            <v/>
          </cell>
        </row>
        <row r="227">
          <cell r="K227" t="str">
            <v/>
          </cell>
          <cell r="L227" t="str">
            <v/>
          </cell>
          <cell r="M227" t="str">
            <v/>
          </cell>
          <cell r="O227" t="str">
            <v/>
          </cell>
          <cell r="R227" t="str">
            <v/>
          </cell>
        </row>
        <row r="228">
          <cell r="K228" t="str">
            <v/>
          </cell>
          <cell r="L228" t="str">
            <v/>
          </cell>
          <cell r="M228" t="str">
            <v/>
          </cell>
          <cell r="O228" t="str">
            <v/>
          </cell>
          <cell r="R228" t="str">
            <v/>
          </cell>
        </row>
        <row r="229">
          <cell r="K229" t="str">
            <v/>
          </cell>
          <cell r="L229" t="str">
            <v/>
          </cell>
          <cell r="M229" t="str">
            <v/>
          </cell>
          <cell r="O229" t="str">
            <v/>
          </cell>
          <cell r="R229" t="str">
            <v/>
          </cell>
        </row>
        <row r="230">
          <cell r="K230" t="str">
            <v/>
          </cell>
          <cell r="L230" t="str">
            <v/>
          </cell>
          <cell r="M230" t="str">
            <v/>
          </cell>
          <cell r="O230" t="str">
            <v/>
          </cell>
          <cell r="R230" t="str">
            <v/>
          </cell>
        </row>
        <row r="231">
          <cell r="K231" t="str">
            <v/>
          </cell>
          <cell r="L231" t="str">
            <v/>
          </cell>
          <cell r="M231" t="str">
            <v/>
          </cell>
          <cell r="O231" t="str">
            <v/>
          </cell>
          <cell r="R231" t="str">
            <v/>
          </cell>
        </row>
        <row r="232">
          <cell r="K232" t="str">
            <v/>
          </cell>
          <cell r="L232" t="str">
            <v/>
          </cell>
          <cell r="M232" t="str">
            <v/>
          </cell>
          <cell r="O232" t="str">
            <v/>
          </cell>
          <cell r="R232" t="str">
            <v/>
          </cell>
        </row>
        <row r="233">
          <cell r="K233" t="str">
            <v/>
          </cell>
          <cell r="L233" t="str">
            <v/>
          </cell>
          <cell r="M233" t="str">
            <v/>
          </cell>
          <cell r="O233" t="str">
            <v/>
          </cell>
          <cell r="R233" t="str">
            <v/>
          </cell>
        </row>
        <row r="234">
          <cell r="K234" t="str">
            <v/>
          </cell>
          <cell r="L234" t="str">
            <v/>
          </cell>
          <cell r="M234" t="str">
            <v/>
          </cell>
          <cell r="O234" t="str">
            <v/>
          </cell>
          <cell r="R234" t="str">
            <v/>
          </cell>
        </row>
        <row r="235">
          <cell r="K235" t="str">
            <v/>
          </cell>
          <cell r="L235" t="str">
            <v/>
          </cell>
          <cell r="M235" t="str">
            <v/>
          </cell>
          <cell r="O235" t="str">
            <v/>
          </cell>
          <cell r="R235" t="str">
            <v/>
          </cell>
        </row>
        <row r="236">
          <cell r="K236" t="str">
            <v/>
          </cell>
          <cell r="L236" t="str">
            <v/>
          </cell>
          <cell r="M236" t="str">
            <v/>
          </cell>
          <cell r="O236" t="str">
            <v/>
          </cell>
          <cell r="R236" t="str">
            <v/>
          </cell>
        </row>
        <row r="237">
          <cell r="K237" t="str">
            <v/>
          </cell>
          <cell r="L237" t="str">
            <v/>
          </cell>
          <cell r="M237" t="str">
            <v/>
          </cell>
          <cell r="O237" t="str">
            <v/>
          </cell>
          <cell r="R237" t="str">
            <v/>
          </cell>
        </row>
        <row r="238">
          <cell r="K238" t="str">
            <v/>
          </cell>
          <cell r="L238" t="str">
            <v/>
          </cell>
          <cell r="M238" t="str">
            <v/>
          </cell>
          <cell r="O238" t="str">
            <v/>
          </cell>
          <cell r="R238" t="str">
            <v/>
          </cell>
        </row>
        <row r="239">
          <cell r="K239" t="str">
            <v/>
          </cell>
          <cell r="L239" t="str">
            <v/>
          </cell>
          <cell r="M239" t="str">
            <v/>
          </cell>
          <cell r="O239" t="str">
            <v/>
          </cell>
          <cell r="R239" t="str">
            <v/>
          </cell>
        </row>
        <row r="240">
          <cell r="K240" t="str">
            <v/>
          </cell>
          <cell r="L240" t="str">
            <v/>
          </cell>
          <cell r="M240" t="str">
            <v/>
          </cell>
          <cell r="O240" t="str">
            <v/>
          </cell>
          <cell r="R240" t="str">
            <v/>
          </cell>
        </row>
        <row r="241">
          <cell r="K241" t="str">
            <v/>
          </cell>
          <cell r="L241" t="str">
            <v/>
          </cell>
          <cell r="M241" t="str">
            <v/>
          </cell>
          <cell r="O241" t="str">
            <v/>
          </cell>
          <cell r="R241" t="str">
            <v/>
          </cell>
        </row>
        <row r="242">
          <cell r="K242" t="str">
            <v/>
          </cell>
          <cell r="L242" t="str">
            <v/>
          </cell>
          <cell r="M242" t="str">
            <v/>
          </cell>
          <cell r="O242" t="str">
            <v/>
          </cell>
          <cell r="R242" t="str">
            <v/>
          </cell>
        </row>
        <row r="243">
          <cell r="K243" t="str">
            <v/>
          </cell>
          <cell r="L243" t="str">
            <v/>
          </cell>
          <cell r="M243" t="str">
            <v/>
          </cell>
          <cell r="O243" t="str">
            <v/>
          </cell>
          <cell r="R243" t="str">
            <v/>
          </cell>
        </row>
        <row r="244">
          <cell r="K244" t="str">
            <v/>
          </cell>
          <cell r="L244" t="str">
            <v/>
          </cell>
          <cell r="M244" t="str">
            <v/>
          </cell>
          <cell r="O244" t="str">
            <v/>
          </cell>
          <cell r="R244" t="str">
            <v/>
          </cell>
        </row>
        <row r="245">
          <cell r="K245" t="str">
            <v/>
          </cell>
          <cell r="L245" t="str">
            <v/>
          </cell>
          <cell r="M245" t="str">
            <v/>
          </cell>
          <cell r="O245" t="str">
            <v/>
          </cell>
          <cell r="R245" t="str">
            <v/>
          </cell>
        </row>
        <row r="246">
          <cell r="K246" t="str">
            <v/>
          </cell>
          <cell r="L246" t="str">
            <v/>
          </cell>
          <cell r="M246" t="str">
            <v/>
          </cell>
          <cell r="O246" t="str">
            <v/>
          </cell>
          <cell r="R246" t="str">
            <v/>
          </cell>
        </row>
        <row r="247">
          <cell r="K247" t="str">
            <v/>
          </cell>
          <cell r="L247" t="str">
            <v/>
          </cell>
          <cell r="M247" t="str">
            <v/>
          </cell>
          <cell r="O247" t="str">
            <v/>
          </cell>
          <cell r="R247" t="str">
            <v/>
          </cell>
        </row>
        <row r="248">
          <cell r="K248" t="str">
            <v/>
          </cell>
          <cell r="L248" t="str">
            <v/>
          </cell>
          <cell r="M248" t="str">
            <v/>
          </cell>
          <cell r="O248" t="str">
            <v/>
          </cell>
          <cell r="R248" t="str">
            <v/>
          </cell>
        </row>
        <row r="249">
          <cell r="K249" t="str">
            <v/>
          </cell>
          <cell r="L249" t="str">
            <v/>
          </cell>
          <cell r="M249" t="str">
            <v/>
          </cell>
          <cell r="O249" t="str">
            <v/>
          </cell>
          <cell r="R249" t="str">
            <v/>
          </cell>
        </row>
        <row r="250">
          <cell r="K250" t="str">
            <v/>
          </cell>
          <cell r="L250" t="str">
            <v/>
          </cell>
          <cell r="M250" t="str">
            <v/>
          </cell>
          <cell r="O250" t="str">
            <v/>
          </cell>
          <cell r="R250" t="str">
            <v/>
          </cell>
        </row>
        <row r="251">
          <cell r="K251" t="str">
            <v/>
          </cell>
          <cell r="L251" t="str">
            <v/>
          </cell>
          <cell r="M251" t="str">
            <v/>
          </cell>
          <cell r="O251" t="str">
            <v/>
          </cell>
          <cell r="R251" t="str">
            <v/>
          </cell>
        </row>
        <row r="252">
          <cell r="K252" t="str">
            <v/>
          </cell>
          <cell r="L252" t="str">
            <v/>
          </cell>
          <cell r="M252" t="str">
            <v/>
          </cell>
          <cell r="O252" t="str">
            <v/>
          </cell>
          <cell r="R252" t="str">
            <v/>
          </cell>
        </row>
        <row r="253">
          <cell r="K253" t="str">
            <v/>
          </cell>
          <cell r="L253" t="str">
            <v/>
          </cell>
          <cell r="M253" t="str">
            <v/>
          </cell>
          <cell r="O253" t="str">
            <v/>
          </cell>
          <cell r="R253" t="str">
            <v/>
          </cell>
        </row>
        <row r="254">
          <cell r="K254" t="str">
            <v/>
          </cell>
          <cell r="L254" t="str">
            <v/>
          </cell>
          <cell r="M254" t="str">
            <v/>
          </cell>
          <cell r="O254" t="str">
            <v/>
          </cell>
          <cell r="R254" t="str">
            <v/>
          </cell>
        </row>
        <row r="255">
          <cell r="K255" t="str">
            <v/>
          </cell>
          <cell r="L255" t="str">
            <v/>
          </cell>
          <cell r="M255" t="str">
            <v/>
          </cell>
          <cell r="O255" t="str">
            <v/>
          </cell>
          <cell r="R255" t="str">
            <v/>
          </cell>
        </row>
        <row r="256">
          <cell r="K256" t="str">
            <v/>
          </cell>
          <cell r="L256" t="str">
            <v/>
          </cell>
          <cell r="M256" t="str">
            <v/>
          </cell>
          <cell r="O256" t="str">
            <v/>
          </cell>
          <cell r="R256" t="str">
            <v/>
          </cell>
        </row>
        <row r="257">
          <cell r="K257" t="str">
            <v/>
          </cell>
          <cell r="L257" t="str">
            <v/>
          </cell>
          <cell r="M257" t="str">
            <v/>
          </cell>
          <cell r="O257" t="str">
            <v/>
          </cell>
          <cell r="R257" t="str">
            <v/>
          </cell>
        </row>
        <row r="258">
          <cell r="K258" t="str">
            <v/>
          </cell>
          <cell r="L258" t="str">
            <v/>
          </cell>
          <cell r="M258" t="str">
            <v/>
          </cell>
          <cell r="O258" t="str">
            <v/>
          </cell>
          <cell r="R258" t="str">
            <v/>
          </cell>
        </row>
        <row r="259">
          <cell r="K259" t="str">
            <v/>
          </cell>
          <cell r="L259" t="str">
            <v/>
          </cell>
          <cell r="M259" t="str">
            <v/>
          </cell>
          <cell r="O259" t="str">
            <v/>
          </cell>
          <cell r="R259" t="str">
            <v/>
          </cell>
        </row>
        <row r="260">
          <cell r="K260" t="str">
            <v/>
          </cell>
          <cell r="L260" t="str">
            <v/>
          </cell>
          <cell r="M260" t="str">
            <v/>
          </cell>
          <cell r="O260" t="str">
            <v/>
          </cell>
          <cell r="R260" t="str">
            <v/>
          </cell>
        </row>
        <row r="261">
          <cell r="K261" t="str">
            <v/>
          </cell>
          <cell r="L261" t="str">
            <v/>
          </cell>
          <cell r="M261" t="str">
            <v/>
          </cell>
          <cell r="O261" t="str">
            <v/>
          </cell>
          <cell r="R261" t="str">
            <v/>
          </cell>
        </row>
        <row r="262">
          <cell r="K262" t="str">
            <v/>
          </cell>
          <cell r="L262" t="str">
            <v/>
          </cell>
          <cell r="M262" t="str">
            <v/>
          </cell>
          <cell r="O262" t="str">
            <v/>
          </cell>
          <cell r="R262" t="str">
            <v/>
          </cell>
        </row>
        <row r="263">
          <cell r="K263" t="str">
            <v/>
          </cell>
          <cell r="L263" t="str">
            <v/>
          </cell>
          <cell r="M263" t="str">
            <v/>
          </cell>
          <cell r="O263" t="str">
            <v/>
          </cell>
          <cell r="R263" t="str">
            <v/>
          </cell>
        </row>
        <row r="264">
          <cell r="K264" t="str">
            <v/>
          </cell>
          <cell r="L264" t="str">
            <v/>
          </cell>
          <cell r="M264" t="str">
            <v/>
          </cell>
          <cell r="O264" t="str">
            <v/>
          </cell>
          <cell r="R264" t="str">
            <v/>
          </cell>
        </row>
        <row r="265">
          <cell r="K265" t="str">
            <v/>
          </cell>
          <cell r="L265" t="str">
            <v/>
          </cell>
          <cell r="M265" t="str">
            <v/>
          </cell>
          <cell r="O265" t="str">
            <v/>
          </cell>
          <cell r="R265" t="str">
            <v/>
          </cell>
        </row>
        <row r="266">
          <cell r="K266" t="str">
            <v/>
          </cell>
          <cell r="L266" t="str">
            <v/>
          </cell>
          <cell r="M266" t="str">
            <v/>
          </cell>
          <cell r="O266" t="str">
            <v/>
          </cell>
          <cell r="R266" t="str">
            <v/>
          </cell>
        </row>
        <row r="267">
          <cell r="K267" t="str">
            <v/>
          </cell>
          <cell r="L267" t="str">
            <v/>
          </cell>
          <cell r="M267" t="str">
            <v/>
          </cell>
          <cell r="O267" t="str">
            <v/>
          </cell>
          <cell r="R267" t="str">
            <v/>
          </cell>
        </row>
        <row r="268">
          <cell r="K268" t="str">
            <v/>
          </cell>
          <cell r="L268" t="str">
            <v/>
          </cell>
          <cell r="M268" t="str">
            <v/>
          </cell>
          <cell r="O268" t="str">
            <v/>
          </cell>
          <cell r="R268" t="str">
            <v/>
          </cell>
        </row>
        <row r="269">
          <cell r="K269" t="str">
            <v/>
          </cell>
          <cell r="L269" t="str">
            <v/>
          </cell>
          <cell r="M269" t="str">
            <v/>
          </cell>
          <cell r="O269" t="str">
            <v/>
          </cell>
          <cell r="R269" t="str">
            <v/>
          </cell>
        </row>
        <row r="270">
          <cell r="K270" t="str">
            <v/>
          </cell>
          <cell r="L270" t="str">
            <v/>
          </cell>
          <cell r="M270" t="str">
            <v/>
          </cell>
          <cell r="O270" t="str">
            <v/>
          </cell>
          <cell r="R270" t="str">
            <v/>
          </cell>
        </row>
        <row r="271">
          <cell r="K271" t="str">
            <v/>
          </cell>
          <cell r="L271" t="str">
            <v/>
          </cell>
          <cell r="M271" t="str">
            <v/>
          </cell>
          <cell r="O271" t="str">
            <v/>
          </cell>
          <cell r="R271" t="str">
            <v/>
          </cell>
        </row>
        <row r="272">
          <cell r="K272" t="str">
            <v/>
          </cell>
          <cell r="L272" t="str">
            <v/>
          </cell>
          <cell r="M272" t="str">
            <v/>
          </cell>
          <cell r="O272" t="str">
            <v/>
          </cell>
          <cell r="R272" t="str">
            <v/>
          </cell>
        </row>
        <row r="273">
          <cell r="K273" t="str">
            <v/>
          </cell>
          <cell r="L273" t="str">
            <v/>
          </cell>
          <cell r="M273" t="str">
            <v/>
          </cell>
          <cell r="O273" t="str">
            <v/>
          </cell>
          <cell r="R273" t="str">
            <v/>
          </cell>
        </row>
        <row r="274">
          <cell r="K274" t="str">
            <v/>
          </cell>
          <cell r="L274" t="str">
            <v/>
          </cell>
          <cell r="M274" t="str">
            <v/>
          </cell>
          <cell r="O274" t="str">
            <v/>
          </cell>
          <cell r="R274" t="str">
            <v/>
          </cell>
        </row>
        <row r="275">
          <cell r="K275" t="str">
            <v/>
          </cell>
          <cell r="L275" t="str">
            <v/>
          </cell>
          <cell r="M275" t="str">
            <v/>
          </cell>
          <cell r="O275" t="str">
            <v/>
          </cell>
          <cell r="R275" t="str">
            <v/>
          </cell>
        </row>
        <row r="276">
          <cell r="K276" t="str">
            <v/>
          </cell>
          <cell r="L276" t="str">
            <v/>
          </cell>
          <cell r="M276" t="str">
            <v/>
          </cell>
          <cell r="O276" t="str">
            <v/>
          </cell>
          <cell r="R276" t="str">
            <v/>
          </cell>
        </row>
        <row r="277">
          <cell r="K277" t="str">
            <v/>
          </cell>
          <cell r="L277" t="str">
            <v/>
          </cell>
          <cell r="M277" t="str">
            <v/>
          </cell>
          <cell r="O277" t="str">
            <v/>
          </cell>
          <cell r="R277" t="str">
            <v/>
          </cell>
        </row>
        <row r="278">
          <cell r="K278" t="str">
            <v/>
          </cell>
          <cell r="L278" t="str">
            <v/>
          </cell>
          <cell r="M278" t="str">
            <v/>
          </cell>
          <cell r="O278" t="str">
            <v/>
          </cell>
          <cell r="R278" t="str">
            <v/>
          </cell>
        </row>
        <row r="279">
          <cell r="K279" t="str">
            <v/>
          </cell>
          <cell r="L279" t="str">
            <v/>
          </cell>
          <cell r="M279" t="str">
            <v/>
          </cell>
          <cell r="O279" t="str">
            <v/>
          </cell>
          <cell r="R279" t="str">
            <v/>
          </cell>
        </row>
        <row r="280">
          <cell r="K280" t="str">
            <v/>
          </cell>
          <cell r="L280" t="str">
            <v/>
          </cell>
          <cell r="M280" t="str">
            <v/>
          </cell>
          <cell r="O280" t="str">
            <v/>
          </cell>
          <cell r="R280" t="str">
            <v/>
          </cell>
        </row>
        <row r="281">
          <cell r="K281" t="str">
            <v/>
          </cell>
          <cell r="L281" t="str">
            <v/>
          </cell>
          <cell r="M281" t="str">
            <v/>
          </cell>
          <cell r="O281" t="str">
            <v/>
          </cell>
          <cell r="R281" t="str">
            <v/>
          </cell>
        </row>
        <row r="282">
          <cell r="K282" t="str">
            <v/>
          </cell>
          <cell r="L282" t="str">
            <v/>
          </cell>
          <cell r="M282" t="str">
            <v/>
          </cell>
          <cell r="O282" t="str">
            <v/>
          </cell>
          <cell r="R282" t="str">
            <v/>
          </cell>
        </row>
        <row r="283">
          <cell r="K283" t="str">
            <v/>
          </cell>
          <cell r="L283" t="str">
            <v/>
          </cell>
          <cell r="M283" t="str">
            <v/>
          </cell>
          <cell r="O283" t="str">
            <v/>
          </cell>
          <cell r="R283" t="str">
            <v/>
          </cell>
        </row>
        <row r="284">
          <cell r="K284" t="str">
            <v/>
          </cell>
          <cell r="L284" t="str">
            <v/>
          </cell>
          <cell r="M284" t="str">
            <v/>
          </cell>
          <cell r="O284" t="str">
            <v/>
          </cell>
          <cell r="R284" t="str">
            <v/>
          </cell>
        </row>
        <row r="285">
          <cell r="K285" t="str">
            <v/>
          </cell>
          <cell r="L285" t="str">
            <v/>
          </cell>
          <cell r="M285" t="str">
            <v/>
          </cell>
          <cell r="O285" t="str">
            <v/>
          </cell>
          <cell r="R285" t="str">
            <v/>
          </cell>
        </row>
        <row r="286">
          <cell r="K286" t="str">
            <v/>
          </cell>
          <cell r="L286" t="str">
            <v/>
          </cell>
          <cell r="M286" t="str">
            <v/>
          </cell>
          <cell r="O286" t="str">
            <v/>
          </cell>
          <cell r="R286" t="str">
            <v/>
          </cell>
        </row>
        <row r="287">
          <cell r="K287" t="str">
            <v/>
          </cell>
          <cell r="L287" t="str">
            <v/>
          </cell>
          <cell r="M287" t="str">
            <v/>
          </cell>
          <cell r="O287" t="str">
            <v/>
          </cell>
          <cell r="R287" t="str">
            <v/>
          </cell>
        </row>
        <row r="288">
          <cell r="K288" t="str">
            <v/>
          </cell>
          <cell r="L288" t="str">
            <v/>
          </cell>
          <cell r="M288" t="str">
            <v/>
          </cell>
          <cell r="O288" t="str">
            <v/>
          </cell>
          <cell r="R288" t="str">
            <v/>
          </cell>
        </row>
        <row r="289">
          <cell r="K289" t="str">
            <v/>
          </cell>
          <cell r="L289" t="str">
            <v/>
          </cell>
          <cell r="M289" t="str">
            <v/>
          </cell>
          <cell r="O289" t="str">
            <v/>
          </cell>
          <cell r="R289" t="str">
            <v/>
          </cell>
        </row>
        <row r="290">
          <cell r="K290" t="str">
            <v/>
          </cell>
          <cell r="L290" t="str">
            <v/>
          </cell>
          <cell r="M290" t="str">
            <v/>
          </cell>
          <cell r="O290" t="str">
            <v/>
          </cell>
          <cell r="R290" t="str">
            <v/>
          </cell>
        </row>
        <row r="291">
          <cell r="K291" t="str">
            <v/>
          </cell>
          <cell r="L291" t="str">
            <v/>
          </cell>
          <cell r="M291" t="str">
            <v/>
          </cell>
          <cell r="O291" t="str">
            <v/>
          </cell>
          <cell r="R291" t="str">
            <v/>
          </cell>
        </row>
        <row r="292">
          <cell r="K292" t="str">
            <v/>
          </cell>
          <cell r="L292" t="str">
            <v/>
          </cell>
          <cell r="M292" t="str">
            <v/>
          </cell>
          <cell r="O292" t="str">
            <v/>
          </cell>
          <cell r="R292" t="str">
            <v/>
          </cell>
        </row>
        <row r="293">
          <cell r="K293" t="str">
            <v/>
          </cell>
          <cell r="L293" t="str">
            <v/>
          </cell>
          <cell r="M293" t="str">
            <v/>
          </cell>
          <cell r="O293" t="str">
            <v/>
          </cell>
          <cell r="R293" t="str">
            <v/>
          </cell>
        </row>
        <row r="294">
          <cell r="K294" t="str">
            <v/>
          </cell>
          <cell r="L294" t="str">
            <v/>
          </cell>
          <cell r="M294" t="str">
            <v/>
          </cell>
          <cell r="O294" t="str">
            <v/>
          </cell>
          <cell r="R294" t="str">
            <v/>
          </cell>
        </row>
        <row r="295">
          <cell r="K295" t="str">
            <v/>
          </cell>
          <cell r="L295" t="str">
            <v/>
          </cell>
          <cell r="M295" t="str">
            <v/>
          </cell>
          <cell r="O295" t="str">
            <v/>
          </cell>
          <cell r="R295" t="str">
            <v/>
          </cell>
        </row>
        <row r="296">
          <cell r="K296" t="str">
            <v/>
          </cell>
          <cell r="L296" t="str">
            <v/>
          </cell>
          <cell r="M296" t="str">
            <v/>
          </cell>
          <cell r="O296" t="str">
            <v/>
          </cell>
          <cell r="R296" t="str">
            <v/>
          </cell>
        </row>
        <row r="297">
          <cell r="K297" t="str">
            <v/>
          </cell>
          <cell r="L297" t="str">
            <v/>
          </cell>
          <cell r="M297" t="str">
            <v/>
          </cell>
          <cell r="O297" t="str">
            <v/>
          </cell>
          <cell r="R297" t="str">
            <v/>
          </cell>
        </row>
        <row r="298">
          <cell r="K298" t="str">
            <v/>
          </cell>
          <cell r="L298" t="str">
            <v/>
          </cell>
          <cell r="M298" t="str">
            <v/>
          </cell>
          <cell r="O298" t="str">
            <v/>
          </cell>
          <cell r="R298" t="str">
            <v/>
          </cell>
        </row>
        <row r="299">
          <cell r="K299" t="str">
            <v/>
          </cell>
          <cell r="L299" t="str">
            <v/>
          </cell>
          <cell r="M299" t="str">
            <v/>
          </cell>
          <cell r="O299" t="str">
            <v/>
          </cell>
          <cell r="R299" t="str">
            <v/>
          </cell>
        </row>
        <row r="300">
          <cell r="K300" t="str">
            <v/>
          </cell>
          <cell r="L300" t="str">
            <v/>
          </cell>
          <cell r="M300" t="str">
            <v/>
          </cell>
          <cell r="O300" t="str">
            <v/>
          </cell>
          <cell r="R300" t="str">
            <v/>
          </cell>
        </row>
        <row r="301">
          <cell r="K301" t="str">
            <v/>
          </cell>
          <cell r="L301" t="str">
            <v/>
          </cell>
          <cell r="M301" t="str">
            <v/>
          </cell>
          <cell r="O301" t="str">
            <v/>
          </cell>
          <cell r="R301" t="str">
            <v/>
          </cell>
        </row>
        <row r="302">
          <cell r="K302" t="str">
            <v/>
          </cell>
          <cell r="L302" t="str">
            <v/>
          </cell>
          <cell r="M302" t="str">
            <v/>
          </cell>
          <cell r="O302" t="str">
            <v/>
          </cell>
          <cell r="R302" t="str">
            <v/>
          </cell>
        </row>
        <row r="303">
          <cell r="K303" t="str">
            <v/>
          </cell>
          <cell r="L303" t="str">
            <v/>
          </cell>
          <cell r="M303" t="str">
            <v/>
          </cell>
          <cell r="O303" t="str">
            <v/>
          </cell>
          <cell r="R303" t="str">
            <v/>
          </cell>
        </row>
      </sheetData>
      <sheetData sheetId="14">
        <row r="4">
          <cell r="G4" t="str">
            <v>(pls select)</v>
          </cell>
        </row>
        <row r="8">
          <cell r="H8" t="str">
            <v>(pls select)</v>
          </cell>
        </row>
        <row r="11">
          <cell r="G11" t="str">
            <v>NA</v>
          </cell>
        </row>
        <row r="13">
          <cell r="G13" t="str">
            <v>NA</v>
          </cell>
        </row>
        <row r="20">
          <cell r="G20" t="str">
            <v>NA</v>
          </cell>
        </row>
        <row r="23">
          <cell r="G23" t="str">
            <v>NA</v>
          </cell>
        </row>
        <row r="24">
          <cell r="G24" t="str">
            <v>NA</v>
          </cell>
        </row>
        <row r="27">
          <cell r="G27" t="str">
            <v>NA</v>
          </cell>
        </row>
        <row r="29">
          <cell r="G29" t="str">
            <v>VND</v>
          </cell>
        </row>
        <row r="30">
          <cell r="G30" t="str">
            <v>payable at the beginning</v>
          </cell>
        </row>
        <row r="32">
          <cell r="G32" t="str">
            <v>(pls select)</v>
          </cell>
        </row>
        <row r="36">
          <cell r="G36" t="str">
            <v>(pls select)</v>
          </cell>
        </row>
        <row r="40">
          <cell r="G40" t="str">
            <v>(pls select)</v>
          </cell>
        </row>
        <row r="45">
          <cell r="G45" t="str">
            <v>NA</v>
          </cell>
        </row>
        <row r="49">
          <cell r="G49" t="str">
            <v>NA</v>
          </cell>
        </row>
        <row r="53">
          <cell r="G53" t="str">
            <v>NA</v>
          </cell>
        </row>
        <row r="57">
          <cell r="G57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  <cell r="H72">
            <v>0</v>
          </cell>
        </row>
        <row r="75">
          <cell r="H75">
            <v>0</v>
          </cell>
        </row>
        <row r="124"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O124" t="str">
            <v/>
          </cell>
          <cell r="Q124" t="str">
            <v/>
          </cell>
          <cell r="R124" t="str">
            <v/>
          </cell>
        </row>
        <row r="125">
          <cell r="K125" t="str">
            <v/>
          </cell>
          <cell r="L125" t="str">
            <v/>
          </cell>
          <cell r="M125" t="str">
            <v/>
          </cell>
          <cell r="O125" t="str">
            <v/>
          </cell>
          <cell r="R125" t="str">
            <v/>
          </cell>
        </row>
        <row r="126">
          <cell r="K126" t="str">
            <v/>
          </cell>
          <cell r="L126" t="str">
            <v/>
          </cell>
          <cell r="M126" t="str">
            <v/>
          </cell>
          <cell r="O126" t="str">
            <v/>
          </cell>
          <cell r="R126" t="str">
            <v/>
          </cell>
        </row>
        <row r="127">
          <cell r="K127" t="str">
            <v/>
          </cell>
          <cell r="L127" t="str">
            <v/>
          </cell>
          <cell r="M127" t="str">
            <v/>
          </cell>
          <cell r="O127" t="str">
            <v/>
          </cell>
          <cell r="R127" t="str">
            <v/>
          </cell>
        </row>
        <row r="128">
          <cell r="K128" t="str">
            <v/>
          </cell>
          <cell r="L128" t="str">
            <v/>
          </cell>
          <cell r="M128" t="str">
            <v/>
          </cell>
          <cell r="O128" t="str">
            <v/>
          </cell>
          <cell r="R128" t="str">
            <v/>
          </cell>
        </row>
        <row r="129">
          <cell r="K129" t="str">
            <v/>
          </cell>
          <cell r="L129" t="str">
            <v/>
          </cell>
          <cell r="M129" t="str">
            <v/>
          </cell>
          <cell r="O129" t="str">
            <v/>
          </cell>
          <cell r="R129" t="str">
            <v/>
          </cell>
        </row>
        <row r="130">
          <cell r="K130" t="str">
            <v/>
          </cell>
          <cell r="L130" t="str">
            <v/>
          </cell>
          <cell r="M130" t="str">
            <v/>
          </cell>
          <cell r="O130" t="str">
            <v/>
          </cell>
          <cell r="R130" t="str">
            <v/>
          </cell>
        </row>
        <row r="131">
          <cell r="K131" t="str">
            <v/>
          </cell>
          <cell r="L131" t="str">
            <v/>
          </cell>
          <cell r="M131" t="str">
            <v/>
          </cell>
          <cell r="O131" t="str">
            <v/>
          </cell>
          <cell r="R131" t="str">
            <v/>
          </cell>
        </row>
        <row r="132">
          <cell r="K132" t="str">
            <v/>
          </cell>
          <cell r="L132" t="str">
            <v/>
          </cell>
          <cell r="M132" t="str">
            <v/>
          </cell>
          <cell r="O132" t="str">
            <v/>
          </cell>
          <cell r="R132" t="str">
            <v/>
          </cell>
        </row>
        <row r="133">
          <cell r="K133" t="str">
            <v/>
          </cell>
          <cell r="L133" t="str">
            <v/>
          </cell>
          <cell r="M133" t="str">
            <v/>
          </cell>
          <cell r="O133" t="str">
            <v/>
          </cell>
          <cell r="R133" t="str">
            <v/>
          </cell>
        </row>
        <row r="134">
          <cell r="K134" t="str">
            <v/>
          </cell>
          <cell r="L134" t="str">
            <v/>
          </cell>
          <cell r="M134" t="str">
            <v/>
          </cell>
          <cell r="O134" t="str">
            <v/>
          </cell>
          <cell r="R134" t="str">
            <v/>
          </cell>
        </row>
        <row r="135">
          <cell r="K135" t="str">
            <v/>
          </cell>
          <cell r="L135" t="str">
            <v/>
          </cell>
          <cell r="M135" t="str">
            <v/>
          </cell>
          <cell r="O135" t="str">
            <v/>
          </cell>
          <cell r="R135" t="str">
            <v/>
          </cell>
        </row>
        <row r="136">
          <cell r="K136" t="str">
            <v/>
          </cell>
          <cell r="L136" t="str">
            <v/>
          </cell>
          <cell r="M136" t="str">
            <v/>
          </cell>
          <cell r="O136" t="str">
            <v/>
          </cell>
          <cell r="R136" t="str">
            <v/>
          </cell>
        </row>
        <row r="137">
          <cell r="K137" t="str">
            <v/>
          </cell>
          <cell r="L137" t="str">
            <v/>
          </cell>
          <cell r="M137" t="str">
            <v/>
          </cell>
          <cell r="O137" t="str">
            <v/>
          </cell>
          <cell r="R137" t="str">
            <v/>
          </cell>
        </row>
        <row r="138">
          <cell r="K138" t="str">
            <v/>
          </cell>
          <cell r="L138" t="str">
            <v/>
          </cell>
          <cell r="M138" t="str">
            <v/>
          </cell>
          <cell r="O138" t="str">
            <v/>
          </cell>
          <cell r="R138" t="str">
            <v/>
          </cell>
        </row>
        <row r="139">
          <cell r="K139" t="str">
            <v/>
          </cell>
          <cell r="L139" t="str">
            <v/>
          </cell>
          <cell r="M139" t="str">
            <v/>
          </cell>
          <cell r="O139" t="str">
            <v/>
          </cell>
          <cell r="R139" t="str">
            <v/>
          </cell>
        </row>
        <row r="140">
          <cell r="K140" t="str">
            <v/>
          </cell>
          <cell r="L140" t="str">
            <v/>
          </cell>
          <cell r="M140" t="str">
            <v/>
          </cell>
          <cell r="O140" t="str">
            <v/>
          </cell>
          <cell r="R140" t="str">
            <v/>
          </cell>
        </row>
        <row r="141">
          <cell r="K141" t="str">
            <v/>
          </cell>
          <cell r="L141" t="str">
            <v/>
          </cell>
          <cell r="M141" t="str">
            <v/>
          </cell>
          <cell r="O141" t="str">
            <v/>
          </cell>
          <cell r="R141" t="str">
            <v/>
          </cell>
        </row>
        <row r="142">
          <cell r="K142" t="str">
            <v/>
          </cell>
          <cell r="L142" t="str">
            <v/>
          </cell>
          <cell r="M142" t="str">
            <v/>
          </cell>
          <cell r="O142" t="str">
            <v/>
          </cell>
          <cell r="R142" t="str">
            <v/>
          </cell>
        </row>
        <row r="143">
          <cell r="K143" t="str">
            <v/>
          </cell>
          <cell r="L143" t="str">
            <v/>
          </cell>
          <cell r="M143" t="str">
            <v/>
          </cell>
          <cell r="O143" t="str">
            <v/>
          </cell>
          <cell r="R143" t="str">
            <v/>
          </cell>
        </row>
        <row r="144">
          <cell r="K144" t="str">
            <v/>
          </cell>
          <cell r="L144" t="str">
            <v/>
          </cell>
          <cell r="M144" t="str">
            <v/>
          </cell>
          <cell r="O144" t="str">
            <v/>
          </cell>
          <cell r="R144" t="str">
            <v/>
          </cell>
        </row>
        <row r="145">
          <cell r="K145" t="str">
            <v/>
          </cell>
          <cell r="L145" t="str">
            <v/>
          </cell>
          <cell r="M145" t="str">
            <v/>
          </cell>
          <cell r="O145" t="str">
            <v/>
          </cell>
          <cell r="R145" t="str">
            <v/>
          </cell>
        </row>
        <row r="146">
          <cell r="K146" t="str">
            <v/>
          </cell>
          <cell r="L146" t="str">
            <v/>
          </cell>
          <cell r="M146" t="str">
            <v/>
          </cell>
          <cell r="O146" t="str">
            <v/>
          </cell>
          <cell r="R146" t="str">
            <v/>
          </cell>
        </row>
        <row r="147">
          <cell r="K147" t="str">
            <v/>
          </cell>
          <cell r="L147" t="str">
            <v/>
          </cell>
          <cell r="M147" t="str">
            <v/>
          </cell>
          <cell r="O147" t="str">
            <v/>
          </cell>
          <cell r="R147" t="str">
            <v/>
          </cell>
        </row>
        <row r="148">
          <cell r="K148" t="str">
            <v/>
          </cell>
          <cell r="L148" t="str">
            <v/>
          </cell>
          <cell r="M148" t="str">
            <v/>
          </cell>
          <cell r="O148" t="str">
            <v/>
          </cell>
          <cell r="R148" t="str">
            <v/>
          </cell>
        </row>
        <row r="149">
          <cell r="K149" t="str">
            <v/>
          </cell>
          <cell r="L149" t="str">
            <v/>
          </cell>
          <cell r="M149" t="str">
            <v/>
          </cell>
          <cell r="O149" t="str">
            <v/>
          </cell>
          <cell r="R149" t="str">
            <v/>
          </cell>
        </row>
        <row r="150">
          <cell r="K150" t="str">
            <v/>
          </cell>
          <cell r="L150" t="str">
            <v/>
          </cell>
          <cell r="M150" t="str">
            <v/>
          </cell>
          <cell r="O150" t="str">
            <v/>
          </cell>
          <cell r="R150" t="str">
            <v/>
          </cell>
        </row>
        <row r="151">
          <cell r="K151" t="str">
            <v/>
          </cell>
          <cell r="L151" t="str">
            <v/>
          </cell>
          <cell r="M151" t="str">
            <v/>
          </cell>
          <cell r="O151" t="str">
            <v/>
          </cell>
          <cell r="R151" t="str">
            <v/>
          </cell>
        </row>
        <row r="152">
          <cell r="K152" t="str">
            <v/>
          </cell>
          <cell r="L152" t="str">
            <v/>
          </cell>
          <cell r="M152" t="str">
            <v/>
          </cell>
          <cell r="O152" t="str">
            <v/>
          </cell>
          <cell r="R152" t="str">
            <v/>
          </cell>
        </row>
        <row r="153">
          <cell r="K153" t="str">
            <v/>
          </cell>
          <cell r="L153" t="str">
            <v/>
          </cell>
          <cell r="M153" t="str">
            <v/>
          </cell>
          <cell r="O153" t="str">
            <v/>
          </cell>
          <cell r="R153" t="str">
            <v/>
          </cell>
        </row>
        <row r="154">
          <cell r="K154" t="str">
            <v/>
          </cell>
          <cell r="L154" t="str">
            <v/>
          </cell>
          <cell r="M154" t="str">
            <v/>
          </cell>
          <cell r="O154" t="str">
            <v/>
          </cell>
          <cell r="R154" t="str">
            <v/>
          </cell>
        </row>
        <row r="155">
          <cell r="K155" t="str">
            <v/>
          </cell>
          <cell r="L155" t="str">
            <v/>
          </cell>
          <cell r="M155" t="str">
            <v/>
          </cell>
          <cell r="O155" t="str">
            <v/>
          </cell>
          <cell r="R155" t="str">
            <v/>
          </cell>
        </row>
        <row r="156">
          <cell r="K156" t="str">
            <v/>
          </cell>
          <cell r="L156" t="str">
            <v/>
          </cell>
          <cell r="M156" t="str">
            <v/>
          </cell>
          <cell r="O156" t="str">
            <v/>
          </cell>
          <cell r="R156" t="str">
            <v/>
          </cell>
        </row>
        <row r="157">
          <cell r="K157" t="str">
            <v/>
          </cell>
          <cell r="L157" t="str">
            <v/>
          </cell>
          <cell r="M157" t="str">
            <v/>
          </cell>
          <cell r="O157" t="str">
            <v/>
          </cell>
          <cell r="R157" t="str">
            <v/>
          </cell>
        </row>
        <row r="158">
          <cell r="K158" t="str">
            <v/>
          </cell>
          <cell r="L158" t="str">
            <v/>
          </cell>
          <cell r="M158" t="str">
            <v/>
          </cell>
          <cell r="O158" t="str">
            <v/>
          </cell>
          <cell r="R158" t="str">
            <v/>
          </cell>
        </row>
        <row r="159">
          <cell r="K159" t="str">
            <v/>
          </cell>
          <cell r="L159" t="str">
            <v/>
          </cell>
          <cell r="M159" t="str">
            <v/>
          </cell>
          <cell r="O159" t="str">
            <v/>
          </cell>
          <cell r="R159" t="str">
            <v/>
          </cell>
        </row>
        <row r="160">
          <cell r="K160" t="str">
            <v/>
          </cell>
          <cell r="L160" t="str">
            <v/>
          </cell>
          <cell r="M160" t="str">
            <v/>
          </cell>
          <cell r="O160" t="str">
            <v/>
          </cell>
          <cell r="R160" t="str">
            <v/>
          </cell>
        </row>
        <row r="161">
          <cell r="K161" t="str">
            <v/>
          </cell>
          <cell r="L161" t="str">
            <v/>
          </cell>
          <cell r="M161" t="str">
            <v/>
          </cell>
          <cell r="O161" t="str">
            <v/>
          </cell>
          <cell r="R161" t="str">
            <v/>
          </cell>
        </row>
        <row r="162">
          <cell r="K162" t="str">
            <v/>
          </cell>
          <cell r="L162" t="str">
            <v/>
          </cell>
          <cell r="M162" t="str">
            <v/>
          </cell>
          <cell r="O162" t="str">
            <v/>
          </cell>
          <cell r="R162" t="str">
            <v/>
          </cell>
        </row>
        <row r="163">
          <cell r="K163" t="str">
            <v/>
          </cell>
          <cell r="L163" t="str">
            <v/>
          </cell>
          <cell r="M163" t="str">
            <v/>
          </cell>
          <cell r="O163" t="str">
            <v/>
          </cell>
          <cell r="R163" t="str">
            <v/>
          </cell>
        </row>
        <row r="164">
          <cell r="K164" t="str">
            <v/>
          </cell>
          <cell r="L164" t="str">
            <v/>
          </cell>
          <cell r="M164" t="str">
            <v/>
          </cell>
          <cell r="O164" t="str">
            <v/>
          </cell>
          <cell r="R164" t="str">
            <v/>
          </cell>
        </row>
        <row r="165">
          <cell r="K165" t="str">
            <v/>
          </cell>
          <cell r="L165" t="str">
            <v/>
          </cell>
          <cell r="M165" t="str">
            <v/>
          </cell>
          <cell r="O165" t="str">
            <v/>
          </cell>
          <cell r="R165" t="str">
            <v/>
          </cell>
        </row>
        <row r="166">
          <cell r="K166" t="str">
            <v/>
          </cell>
          <cell r="L166" t="str">
            <v/>
          </cell>
          <cell r="M166" t="str">
            <v/>
          </cell>
          <cell r="O166" t="str">
            <v/>
          </cell>
          <cell r="R166" t="str">
            <v/>
          </cell>
        </row>
        <row r="167">
          <cell r="K167" t="str">
            <v/>
          </cell>
          <cell r="L167" t="str">
            <v/>
          </cell>
          <cell r="M167" t="str">
            <v/>
          </cell>
          <cell r="O167" t="str">
            <v/>
          </cell>
          <cell r="R167" t="str">
            <v/>
          </cell>
        </row>
        <row r="168">
          <cell r="K168" t="str">
            <v/>
          </cell>
          <cell r="L168" t="str">
            <v/>
          </cell>
          <cell r="M168" t="str">
            <v/>
          </cell>
          <cell r="O168" t="str">
            <v/>
          </cell>
          <cell r="R168" t="str">
            <v/>
          </cell>
        </row>
        <row r="169">
          <cell r="K169" t="str">
            <v/>
          </cell>
          <cell r="L169" t="str">
            <v/>
          </cell>
          <cell r="M169" t="str">
            <v/>
          </cell>
          <cell r="O169" t="str">
            <v/>
          </cell>
          <cell r="R169" t="str">
            <v/>
          </cell>
        </row>
        <row r="170">
          <cell r="K170" t="str">
            <v/>
          </cell>
          <cell r="L170" t="str">
            <v/>
          </cell>
          <cell r="M170" t="str">
            <v/>
          </cell>
          <cell r="O170" t="str">
            <v/>
          </cell>
          <cell r="R170" t="str">
            <v/>
          </cell>
        </row>
        <row r="171">
          <cell r="K171" t="str">
            <v/>
          </cell>
          <cell r="L171" t="str">
            <v/>
          </cell>
          <cell r="M171" t="str">
            <v/>
          </cell>
          <cell r="O171" t="str">
            <v/>
          </cell>
          <cell r="R171" t="str">
            <v/>
          </cell>
        </row>
        <row r="172">
          <cell r="K172" t="str">
            <v/>
          </cell>
          <cell r="L172" t="str">
            <v/>
          </cell>
          <cell r="M172" t="str">
            <v/>
          </cell>
          <cell r="O172" t="str">
            <v/>
          </cell>
          <cell r="R172" t="str">
            <v/>
          </cell>
        </row>
        <row r="173">
          <cell r="K173" t="str">
            <v/>
          </cell>
          <cell r="L173" t="str">
            <v/>
          </cell>
          <cell r="M173" t="str">
            <v/>
          </cell>
          <cell r="O173" t="str">
            <v/>
          </cell>
          <cell r="R173" t="str">
            <v/>
          </cell>
        </row>
        <row r="174">
          <cell r="K174" t="str">
            <v/>
          </cell>
          <cell r="L174" t="str">
            <v/>
          </cell>
          <cell r="M174" t="str">
            <v/>
          </cell>
          <cell r="O174" t="str">
            <v/>
          </cell>
          <cell r="R174" t="str">
            <v/>
          </cell>
        </row>
        <row r="175">
          <cell r="K175" t="str">
            <v/>
          </cell>
          <cell r="L175" t="str">
            <v/>
          </cell>
          <cell r="M175" t="str">
            <v/>
          </cell>
          <cell r="O175" t="str">
            <v/>
          </cell>
          <cell r="R175" t="str">
            <v/>
          </cell>
        </row>
        <row r="176">
          <cell r="K176" t="str">
            <v/>
          </cell>
          <cell r="L176" t="str">
            <v/>
          </cell>
          <cell r="M176" t="str">
            <v/>
          </cell>
          <cell r="O176" t="str">
            <v/>
          </cell>
          <cell r="R176" t="str">
            <v/>
          </cell>
        </row>
        <row r="177">
          <cell r="K177" t="str">
            <v/>
          </cell>
          <cell r="L177" t="str">
            <v/>
          </cell>
          <cell r="M177" t="str">
            <v/>
          </cell>
          <cell r="O177" t="str">
            <v/>
          </cell>
          <cell r="R177" t="str">
            <v/>
          </cell>
        </row>
        <row r="178">
          <cell r="K178" t="str">
            <v/>
          </cell>
          <cell r="L178" t="str">
            <v/>
          </cell>
          <cell r="M178" t="str">
            <v/>
          </cell>
          <cell r="O178" t="str">
            <v/>
          </cell>
          <cell r="R178" t="str">
            <v/>
          </cell>
        </row>
        <row r="179">
          <cell r="K179" t="str">
            <v/>
          </cell>
          <cell r="L179" t="str">
            <v/>
          </cell>
          <cell r="M179" t="str">
            <v/>
          </cell>
          <cell r="O179" t="str">
            <v/>
          </cell>
          <cell r="R179" t="str">
            <v/>
          </cell>
        </row>
        <row r="180">
          <cell r="K180" t="str">
            <v/>
          </cell>
          <cell r="L180" t="str">
            <v/>
          </cell>
          <cell r="M180" t="str">
            <v/>
          </cell>
          <cell r="O180" t="str">
            <v/>
          </cell>
          <cell r="R180" t="str">
            <v/>
          </cell>
        </row>
        <row r="181">
          <cell r="K181" t="str">
            <v/>
          </cell>
          <cell r="L181" t="str">
            <v/>
          </cell>
          <cell r="M181" t="str">
            <v/>
          </cell>
          <cell r="O181" t="str">
            <v/>
          </cell>
          <cell r="R181" t="str">
            <v/>
          </cell>
        </row>
        <row r="182">
          <cell r="K182" t="str">
            <v/>
          </cell>
          <cell r="L182" t="str">
            <v/>
          </cell>
          <cell r="M182" t="str">
            <v/>
          </cell>
          <cell r="O182" t="str">
            <v/>
          </cell>
          <cell r="R182" t="str">
            <v/>
          </cell>
        </row>
        <row r="183">
          <cell r="K183" t="str">
            <v/>
          </cell>
          <cell r="L183" t="str">
            <v/>
          </cell>
          <cell r="M183" t="str">
            <v/>
          </cell>
          <cell r="O183" t="str">
            <v/>
          </cell>
          <cell r="R183" t="str">
            <v/>
          </cell>
        </row>
        <row r="184">
          <cell r="K184" t="str">
            <v/>
          </cell>
          <cell r="L184" t="str">
            <v/>
          </cell>
          <cell r="M184" t="str">
            <v/>
          </cell>
          <cell r="O184" t="str">
            <v/>
          </cell>
          <cell r="R184" t="str">
            <v/>
          </cell>
        </row>
        <row r="185">
          <cell r="K185" t="str">
            <v/>
          </cell>
          <cell r="L185" t="str">
            <v/>
          </cell>
          <cell r="M185" t="str">
            <v/>
          </cell>
          <cell r="O185" t="str">
            <v/>
          </cell>
          <cell r="R185" t="str">
            <v/>
          </cell>
        </row>
        <row r="186">
          <cell r="K186" t="str">
            <v/>
          </cell>
          <cell r="L186" t="str">
            <v/>
          </cell>
          <cell r="M186" t="str">
            <v/>
          </cell>
          <cell r="O186" t="str">
            <v/>
          </cell>
          <cell r="R186" t="str">
            <v/>
          </cell>
        </row>
        <row r="187">
          <cell r="K187" t="str">
            <v/>
          </cell>
          <cell r="L187" t="str">
            <v/>
          </cell>
          <cell r="M187" t="str">
            <v/>
          </cell>
          <cell r="O187" t="str">
            <v/>
          </cell>
          <cell r="R187" t="str">
            <v/>
          </cell>
        </row>
        <row r="188">
          <cell r="K188" t="str">
            <v/>
          </cell>
          <cell r="L188" t="str">
            <v/>
          </cell>
          <cell r="M188" t="str">
            <v/>
          </cell>
          <cell r="O188" t="str">
            <v/>
          </cell>
          <cell r="R188" t="str">
            <v/>
          </cell>
        </row>
        <row r="189">
          <cell r="K189" t="str">
            <v/>
          </cell>
          <cell r="L189" t="str">
            <v/>
          </cell>
          <cell r="M189" t="str">
            <v/>
          </cell>
          <cell r="O189" t="str">
            <v/>
          </cell>
          <cell r="R189" t="str">
            <v/>
          </cell>
        </row>
        <row r="190">
          <cell r="K190" t="str">
            <v/>
          </cell>
          <cell r="L190" t="str">
            <v/>
          </cell>
          <cell r="M190" t="str">
            <v/>
          </cell>
          <cell r="O190" t="str">
            <v/>
          </cell>
          <cell r="R190" t="str">
            <v/>
          </cell>
        </row>
        <row r="191">
          <cell r="K191" t="str">
            <v/>
          </cell>
          <cell r="L191" t="str">
            <v/>
          </cell>
          <cell r="M191" t="str">
            <v/>
          </cell>
          <cell r="O191" t="str">
            <v/>
          </cell>
          <cell r="R191" t="str">
            <v/>
          </cell>
        </row>
        <row r="192">
          <cell r="K192" t="str">
            <v/>
          </cell>
          <cell r="L192" t="str">
            <v/>
          </cell>
          <cell r="M192" t="str">
            <v/>
          </cell>
          <cell r="O192" t="str">
            <v/>
          </cell>
          <cell r="R192" t="str">
            <v/>
          </cell>
        </row>
        <row r="193">
          <cell r="K193" t="str">
            <v/>
          </cell>
          <cell r="L193" t="str">
            <v/>
          </cell>
          <cell r="M193" t="str">
            <v/>
          </cell>
          <cell r="O193" t="str">
            <v/>
          </cell>
          <cell r="R193" t="str">
            <v/>
          </cell>
        </row>
        <row r="194">
          <cell r="K194" t="str">
            <v/>
          </cell>
          <cell r="L194" t="str">
            <v/>
          </cell>
          <cell r="M194" t="str">
            <v/>
          </cell>
          <cell r="O194" t="str">
            <v/>
          </cell>
          <cell r="R194" t="str">
            <v/>
          </cell>
        </row>
        <row r="195">
          <cell r="K195" t="str">
            <v/>
          </cell>
          <cell r="L195" t="str">
            <v/>
          </cell>
          <cell r="M195" t="str">
            <v/>
          </cell>
          <cell r="O195" t="str">
            <v/>
          </cell>
          <cell r="R195" t="str">
            <v/>
          </cell>
        </row>
        <row r="196">
          <cell r="K196" t="str">
            <v/>
          </cell>
          <cell r="L196" t="str">
            <v/>
          </cell>
          <cell r="M196" t="str">
            <v/>
          </cell>
          <cell r="O196" t="str">
            <v/>
          </cell>
          <cell r="R196" t="str">
            <v/>
          </cell>
        </row>
        <row r="197">
          <cell r="K197" t="str">
            <v/>
          </cell>
          <cell r="L197" t="str">
            <v/>
          </cell>
          <cell r="M197" t="str">
            <v/>
          </cell>
          <cell r="O197" t="str">
            <v/>
          </cell>
          <cell r="R197" t="str">
            <v/>
          </cell>
        </row>
        <row r="198">
          <cell r="K198" t="str">
            <v/>
          </cell>
          <cell r="L198" t="str">
            <v/>
          </cell>
          <cell r="M198" t="str">
            <v/>
          </cell>
          <cell r="O198" t="str">
            <v/>
          </cell>
          <cell r="R198" t="str">
            <v/>
          </cell>
        </row>
        <row r="199">
          <cell r="K199" t="str">
            <v/>
          </cell>
          <cell r="L199" t="str">
            <v/>
          </cell>
          <cell r="M199" t="str">
            <v/>
          </cell>
          <cell r="O199" t="str">
            <v/>
          </cell>
          <cell r="R199" t="str">
            <v/>
          </cell>
        </row>
        <row r="200">
          <cell r="K200" t="str">
            <v/>
          </cell>
          <cell r="L200" t="str">
            <v/>
          </cell>
          <cell r="M200" t="str">
            <v/>
          </cell>
          <cell r="O200" t="str">
            <v/>
          </cell>
          <cell r="R200" t="str">
            <v/>
          </cell>
        </row>
        <row r="201">
          <cell r="K201" t="str">
            <v/>
          </cell>
          <cell r="L201" t="str">
            <v/>
          </cell>
          <cell r="M201" t="str">
            <v/>
          </cell>
          <cell r="O201" t="str">
            <v/>
          </cell>
          <cell r="R201" t="str">
            <v/>
          </cell>
        </row>
        <row r="202">
          <cell r="K202" t="str">
            <v/>
          </cell>
          <cell r="L202" t="str">
            <v/>
          </cell>
          <cell r="M202" t="str">
            <v/>
          </cell>
          <cell r="O202" t="str">
            <v/>
          </cell>
          <cell r="R202" t="str">
            <v/>
          </cell>
        </row>
        <row r="203">
          <cell r="K203" t="str">
            <v/>
          </cell>
          <cell r="L203" t="str">
            <v/>
          </cell>
          <cell r="M203" t="str">
            <v/>
          </cell>
          <cell r="O203" t="str">
            <v/>
          </cell>
          <cell r="R203" t="str">
            <v/>
          </cell>
        </row>
        <row r="204">
          <cell r="K204" t="str">
            <v/>
          </cell>
          <cell r="L204" t="str">
            <v/>
          </cell>
          <cell r="M204" t="str">
            <v/>
          </cell>
          <cell r="O204" t="str">
            <v/>
          </cell>
          <cell r="R204" t="str">
            <v/>
          </cell>
        </row>
        <row r="205">
          <cell r="K205" t="str">
            <v/>
          </cell>
          <cell r="L205" t="str">
            <v/>
          </cell>
          <cell r="M205" t="str">
            <v/>
          </cell>
          <cell r="O205" t="str">
            <v/>
          </cell>
          <cell r="R205" t="str">
            <v/>
          </cell>
        </row>
        <row r="206">
          <cell r="K206" t="str">
            <v/>
          </cell>
          <cell r="L206" t="str">
            <v/>
          </cell>
          <cell r="M206" t="str">
            <v/>
          </cell>
          <cell r="O206" t="str">
            <v/>
          </cell>
          <cell r="R206" t="str">
            <v/>
          </cell>
        </row>
        <row r="207">
          <cell r="K207" t="str">
            <v/>
          </cell>
          <cell r="L207" t="str">
            <v/>
          </cell>
          <cell r="M207" t="str">
            <v/>
          </cell>
          <cell r="O207" t="str">
            <v/>
          </cell>
          <cell r="R207" t="str">
            <v/>
          </cell>
        </row>
        <row r="208">
          <cell r="K208" t="str">
            <v/>
          </cell>
          <cell r="L208" t="str">
            <v/>
          </cell>
          <cell r="M208" t="str">
            <v/>
          </cell>
          <cell r="O208" t="str">
            <v/>
          </cell>
          <cell r="R208" t="str">
            <v/>
          </cell>
        </row>
        <row r="209">
          <cell r="K209" t="str">
            <v/>
          </cell>
          <cell r="L209" t="str">
            <v/>
          </cell>
          <cell r="M209" t="str">
            <v/>
          </cell>
          <cell r="O209" t="str">
            <v/>
          </cell>
          <cell r="R209" t="str">
            <v/>
          </cell>
        </row>
        <row r="210">
          <cell r="K210" t="str">
            <v/>
          </cell>
          <cell r="L210" t="str">
            <v/>
          </cell>
          <cell r="M210" t="str">
            <v/>
          </cell>
          <cell r="O210" t="str">
            <v/>
          </cell>
          <cell r="R210" t="str">
            <v/>
          </cell>
        </row>
        <row r="211">
          <cell r="K211" t="str">
            <v/>
          </cell>
          <cell r="L211" t="str">
            <v/>
          </cell>
          <cell r="M211" t="str">
            <v/>
          </cell>
          <cell r="O211" t="str">
            <v/>
          </cell>
          <cell r="R211" t="str">
            <v/>
          </cell>
        </row>
        <row r="212">
          <cell r="K212" t="str">
            <v/>
          </cell>
          <cell r="L212" t="str">
            <v/>
          </cell>
          <cell r="M212" t="str">
            <v/>
          </cell>
          <cell r="O212" t="str">
            <v/>
          </cell>
          <cell r="R212" t="str">
            <v/>
          </cell>
        </row>
        <row r="213">
          <cell r="K213" t="str">
            <v/>
          </cell>
          <cell r="L213" t="str">
            <v/>
          </cell>
          <cell r="M213" t="str">
            <v/>
          </cell>
          <cell r="O213" t="str">
            <v/>
          </cell>
          <cell r="R213" t="str">
            <v/>
          </cell>
        </row>
        <row r="214">
          <cell r="K214" t="str">
            <v/>
          </cell>
          <cell r="L214" t="str">
            <v/>
          </cell>
          <cell r="M214" t="str">
            <v/>
          </cell>
          <cell r="O214" t="str">
            <v/>
          </cell>
          <cell r="R214" t="str">
            <v/>
          </cell>
        </row>
        <row r="215">
          <cell r="K215" t="str">
            <v/>
          </cell>
          <cell r="L215" t="str">
            <v/>
          </cell>
          <cell r="M215" t="str">
            <v/>
          </cell>
          <cell r="O215" t="str">
            <v/>
          </cell>
          <cell r="R215" t="str">
            <v/>
          </cell>
        </row>
        <row r="216">
          <cell r="K216" t="str">
            <v/>
          </cell>
          <cell r="L216" t="str">
            <v/>
          </cell>
          <cell r="M216" t="str">
            <v/>
          </cell>
          <cell r="O216" t="str">
            <v/>
          </cell>
          <cell r="R216" t="str">
            <v/>
          </cell>
        </row>
        <row r="217">
          <cell r="K217" t="str">
            <v/>
          </cell>
          <cell r="L217" t="str">
            <v/>
          </cell>
          <cell r="M217" t="str">
            <v/>
          </cell>
          <cell r="O217" t="str">
            <v/>
          </cell>
          <cell r="R217" t="str">
            <v/>
          </cell>
        </row>
        <row r="218">
          <cell r="K218" t="str">
            <v/>
          </cell>
          <cell r="L218" t="str">
            <v/>
          </cell>
          <cell r="M218" t="str">
            <v/>
          </cell>
          <cell r="O218" t="str">
            <v/>
          </cell>
          <cell r="R218" t="str">
            <v/>
          </cell>
        </row>
        <row r="219">
          <cell r="K219" t="str">
            <v/>
          </cell>
          <cell r="L219" t="str">
            <v/>
          </cell>
          <cell r="M219" t="str">
            <v/>
          </cell>
          <cell r="O219" t="str">
            <v/>
          </cell>
          <cell r="R219" t="str">
            <v/>
          </cell>
        </row>
        <row r="220">
          <cell r="K220" t="str">
            <v/>
          </cell>
          <cell r="L220" t="str">
            <v/>
          </cell>
          <cell r="M220" t="str">
            <v/>
          </cell>
          <cell r="O220" t="str">
            <v/>
          </cell>
          <cell r="R220" t="str">
            <v/>
          </cell>
        </row>
        <row r="221">
          <cell r="K221" t="str">
            <v/>
          </cell>
          <cell r="L221" t="str">
            <v/>
          </cell>
          <cell r="M221" t="str">
            <v/>
          </cell>
          <cell r="O221" t="str">
            <v/>
          </cell>
          <cell r="R221" t="str">
            <v/>
          </cell>
        </row>
        <row r="222">
          <cell r="K222" t="str">
            <v/>
          </cell>
          <cell r="L222" t="str">
            <v/>
          </cell>
          <cell r="M222" t="str">
            <v/>
          </cell>
          <cell r="O222" t="str">
            <v/>
          </cell>
          <cell r="R222" t="str">
            <v/>
          </cell>
        </row>
        <row r="223">
          <cell r="K223" t="str">
            <v/>
          </cell>
          <cell r="L223" t="str">
            <v/>
          </cell>
          <cell r="M223" t="str">
            <v/>
          </cell>
          <cell r="O223" t="str">
            <v/>
          </cell>
          <cell r="R223" t="str">
            <v/>
          </cell>
        </row>
        <row r="224">
          <cell r="K224" t="str">
            <v/>
          </cell>
          <cell r="L224" t="str">
            <v/>
          </cell>
          <cell r="M224" t="str">
            <v/>
          </cell>
          <cell r="O224" t="str">
            <v/>
          </cell>
          <cell r="R224" t="str">
            <v/>
          </cell>
        </row>
        <row r="225">
          <cell r="K225" t="str">
            <v/>
          </cell>
          <cell r="L225" t="str">
            <v/>
          </cell>
          <cell r="M225" t="str">
            <v/>
          </cell>
          <cell r="O225" t="str">
            <v/>
          </cell>
          <cell r="R225" t="str">
            <v/>
          </cell>
        </row>
        <row r="226">
          <cell r="K226" t="str">
            <v/>
          </cell>
          <cell r="L226" t="str">
            <v/>
          </cell>
          <cell r="M226" t="str">
            <v/>
          </cell>
          <cell r="O226" t="str">
            <v/>
          </cell>
          <cell r="R226" t="str">
            <v/>
          </cell>
        </row>
        <row r="227">
          <cell r="K227" t="str">
            <v/>
          </cell>
          <cell r="L227" t="str">
            <v/>
          </cell>
          <cell r="M227" t="str">
            <v/>
          </cell>
          <cell r="O227" t="str">
            <v/>
          </cell>
          <cell r="R227" t="str">
            <v/>
          </cell>
        </row>
        <row r="228">
          <cell r="K228" t="str">
            <v/>
          </cell>
          <cell r="L228" t="str">
            <v/>
          </cell>
          <cell r="M228" t="str">
            <v/>
          </cell>
          <cell r="O228" t="str">
            <v/>
          </cell>
          <cell r="R228" t="str">
            <v/>
          </cell>
        </row>
        <row r="229">
          <cell r="K229" t="str">
            <v/>
          </cell>
          <cell r="L229" t="str">
            <v/>
          </cell>
          <cell r="M229" t="str">
            <v/>
          </cell>
          <cell r="O229" t="str">
            <v/>
          </cell>
          <cell r="R229" t="str">
            <v/>
          </cell>
        </row>
        <row r="230">
          <cell r="K230" t="str">
            <v/>
          </cell>
          <cell r="L230" t="str">
            <v/>
          </cell>
          <cell r="M230" t="str">
            <v/>
          </cell>
          <cell r="O230" t="str">
            <v/>
          </cell>
          <cell r="R230" t="str">
            <v/>
          </cell>
        </row>
        <row r="231">
          <cell r="K231" t="str">
            <v/>
          </cell>
          <cell r="L231" t="str">
            <v/>
          </cell>
          <cell r="M231" t="str">
            <v/>
          </cell>
          <cell r="O231" t="str">
            <v/>
          </cell>
          <cell r="R231" t="str">
            <v/>
          </cell>
        </row>
        <row r="232">
          <cell r="K232" t="str">
            <v/>
          </cell>
          <cell r="L232" t="str">
            <v/>
          </cell>
          <cell r="M232" t="str">
            <v/>
          </cell>
          <cell r="O232" t="str">
            <v/>
          </cell>
          <cell r="R232" t="str">
            <v/>
          </cell>
        </row>
        <row r="233">
          <cell r="K233" t="str">
            <v/>
          </cell>
          <cell r="L233" t="str">
            <v/>
          </cell>
          <cell r="M233" t="str">
            <v/>
          </cell>
          <cell r="O233" t="str">
            <v/>
          </cell>
          <cell r="R233" t="str">
            <v/>
          </cell>
        </row>
        <row r="234">
          <cell r="K234" t="str">
            <v/>
          </cell>
          <cell r="L234" t="str">
            <v/>
          </cell>
          <cell r="M234" t="str">
            <v/>
          </cell>
          <cell r="O234" t="str">
            <v/>
          </cell>
          <cell r="R234" t="str">
            <v/>
          </cell>
        </row>
        <row r="235">
          <cell r="K235" t="str">
            <v/>
          </cell>
          <cell r="L235" t="str">
            <v/>
          </cell>
          <cell r="M235" t="str">
            <v/>
          </cell>
          <cell r="O235" t="str">
            <v/>
          </cell>
          <cell r="R235" t="str">
            <v/>
          </cell>
        </row>
        <row r="236">
          <cell r="K236" t="str">
            <v/>
          </cell>
          <cell r="L236" t="str">
            <v/>
          </cell>
          <cell r="M236" t="str">
            <v/>
          </cell>
          <cell r="O236" t="str">
            <v/>
          </cell>
          <cell r="R236" t="str">
            <v/>
          </cell>
        </row>
        <row r="237">
          <cell r="K237" t="str">
            <v/>
          </cell>
          <cell r="L237" t="str">
            <v/>
          </cell>
          <cell r="M237" t="str">
            <v/>
          </cell>
          <cell r="O237" t="str">
            <v/>
          </cell>
          <cell r="R237" t="str">
            <v/>
          </cell>
        </row>
        <row r="238">
          <cell r="K238" t="str">
            <v/>
          </cell>
          <cell r="L238" t="str">
            <v/>
          </cell>
          <cell r="M238" t="str">
            <v/>
          </cell>
          <cell r="O238" t="str">
            <v/>
          </cell>
          <cell r="R238" t="str">
            <v/>
          </cell>
        </row>
        <row r="239">
          <cell r="K239" t="str">
            <v/>
          </cell>
          <cell r="L239" t="str">
            <v/>
          </cell>
          <cell r="M239" t="str">
            <v/>
          </cell>
          <cell r="O239" t="str">
            <v/>
          </cell>
          <cell r="R239" t="str">
            <v/>
          </cell>
        </row>
        <row r="240">
          <cell r="K240" t="str">
            <v/>
          </cell>
          <cell r="L240" t="str">
            <v/>
          </cell>
          <cell r="M240" t="str">
            <v/>
          </cell>
          <cell r="O240" t="str">
            <v/>
          </cell>
          <cell r="R240" t="str">
            <v/>
          </cell>
        </row>
        <row r="241">
          <cell r="K241" t="str">
            <v/>
          </cell>
          <cell r="L241" t="str">
            <v/>
          </cell>
          <cell r="M241" t="str">
            <v/>
          </cell>
          <cell r="O241" t="str">
            <v/>
          </cell>
          <cell r="R241" t="str">
            <v/>
          </cell>
        </row>
        <row r="242">
          <cell r="K242" t="str">
            <v/>
          </cell>
          <cell r="L242" t="str">
            <v/>
          </cell>
          <cell r="M242" t="str">
            <v/>
          </cell>
          <cell r="O242" t="str">
            <v/>
          </cell>
          <cell r="R242" t="str">
            <v/>
          </cell>
        </row>
        <row r="243">
          <cell r="K243" t="str">
            <v/>
          </cell>
          <cell r="L243" t="str">
            <v/>
          </cell>
          <cell r="M243" t="str">
            <v/>
          </cell>
          <cell r="O243" t="str">
            <v/>
          </cell>
          <cell r="R243" t="str">
            <v/>
          </cell>
        </row>
        <row r="244">
          <cell r="K244" t="str">
            <v/>
          </cell>
          <cell r="L244" t="str">
            <v/>
          </cell>
          <cell r="M244" t="str">
            <v/>
          </cell>
          <cell r="O244" t="str">
            <v/>
          </cell>
          <cell r="R244" t="str">
            <v/>
          </cell>
        </row>
        <row r="245">
          <cell r="K245" t="str">
            <v/>
          </cell>
          <cell r="L245" t="str">
            <v/>
          </cell>
          <cell r="M245" t="str">
            <v/>
          </cell>
          <cell r="O245" t="str">
            <v/>
          </cell>
          <cell r="R245" t="str">
            <v/>
          </cell>
        </row>
        <row r="246">
          <cell r="K246" t="str">
            <v/>
          </cell>
          <cell r="L246" t="str">
            <v/>
          </cell>
          <cell r="M246" t="str">
            <v/>
          </cell>
          <cell r="O246" t="str">
            <v/>
          </cell>
          <cell r="R246" t="str">
            <v/>
          </cell>
        </row>
        <row r="247">
          <cell r="K247" t="str">
            <v/>
          </cell>
          <cell r="L247" t="str">
            <v/>
          </cell>
          <cell r="M247" t="str">
            <v/>
          </cell>
          <cell r="O247" t="str">
            <v/>
          </cell>
          <cell r="R247" t="str">
            <v/>
          </cell>
        </row>
        <row r="248">
          <cell r="K248" t="str">
            <v/>
          </cell>
          <cell r="L248" t="str">
            <v/>
          </cell>
          <cell r="M248" t="str">
            <v/>
          </cell>
          <cell r="O248" t="str">
            <v/>
          </cell>
          <cell r="R248" t="str">
            <v/>
          </cell>
        </row>
        <row r="249">
          <cell r="K249" t="str">
            <v/>
          </cell>
          <cell r="L249" t="str">
            <v/>
          </cell>
          <cell r="M249" t="str">
            <v/>
          </cell>
          <cell r="O249" t="str">
            <v/>
          </cell>
          <cell r="R249" t="str">
            <v/>
          </cell>
        </row>
        <row r="250">
          <cell r="K250" t="str">
            <v/>
          </cell>
          <cell r="L250" t="str">
            <v/>
          </cell>
          <cell r="M250" t="str">
            <v/>
          </cell>
          <cell r="O250" t="str">
            <v/>
          </cell>
          <cell r="R250" t="str">
            <v/>
          </cell>
        </row>
        <row r="251">
          <cell r="K251" t="str">
            <v/>
          </cell>
          <cell r="L251" t="str">
            <v/>
          </cell>
          <cell r="M251" t="str">
            <v/>
          </cell>
          <cell r="O251" t="str">
            <v/>
          </cell>
          <cell r="R251" t="str">
            <v/>
          </cell>
        </row>
        <row r="252">
          <cell r="K252" t="str">
            <v/>
          </cell>
          <cell r="L252" t="str">
            <v/>
          </cell>
          <cell r="M252" t="str">
            <v/>
          </cell>
          <cell r="O252" t="str">
            <v/>
          </cell>
          <cell r="R252" t="str">
            <v/>
          </cell>
        </row>
        <row r="253">
          <cell r="K253" t="str">
            <v/>
          </cell>
          <cell r="L253" t="str">
            <v/>
          </cell>
          <cell r="M253" t="str">
            <v/>
          </cell>
          <cell r="O253" t="str">
            <v/>
          </cell>
          <cell r="R253" t="str">
            <v/>
          </cell>
        </row>
        <row r="254">
          <cell r="K254" t="str">
            <v/>
          </cell>
          <cell r="L254" t="str">
            <v/>
          </cell>
          <cell r="M254" t="str">
            <v/>
          </cell>
          <cell r="O254" t="str">
            <v/>
          </cell>
          <cell r="R254" t="str">
            <v/>
          </cell>
        </row>
        <row r="255">
          <cell r="K255" t="str">
            <v/>
          </cell>
          <cell r="L255" t="str">
            <v/>
          </cell>
          <cell r="M255" t="str">
            <v/>
          </cell>
          <cell r="O255" t="str">
            <v/>
          </cell>
          <cell r="R255" t="str">
            <v/>
          </cell>
        </row>
        <row r="256">
          <cell r="K256" t="str">
            <v/>
          </cell>
          <cell r="L256" t="str">
            <v/>
          </cell>
          <cell r="M256" t="str">
            <v/>
          </cell>
          <cell r="O256" t="str">
            <v/>
          </cell>
          <cell r="R256" t="str">
            <v/>
          </cell>
        </row>
        <row r="257">
          <cell r="K257" t="str">
            <v/>
          </cell>
          <cell r="L257" t="str">
            <v/>
          </cell>
          <cell r="M257" t="str">
            <v/>
          </cell>
          <cell r="O257" t="str">
            <v/>
          </cell>
          <cell r="R257" t="str">
            <v/>
          </cell>
        </row>
        <row r="258">
          <cell r="K258" t="str">
            <v/>
          </cell>
          <cell r="L258" t="str">
            <v/>
          </cell>
          <cell r="M258" t="str">
            <v/>
          </cell>
          <cell r="O258" t="str">
            <v/>
          </cell>
          <cell r="R258" t="str">
            <v/>
          </cell>
        </row>
        <row r="259">
          <cell r="K259" t="str">
            <v/>
          </cell>
          <cell r="L259" t="str">
            <v/>
          </cell>
          <cell r="M259" t="str">
            <v/>
          </cell>
          <cell r="O259" t="str">
            <v/>
          </cell>
          <cell r="R259" t="str">
            <v/>
          </cell>
        </row>
        <row r="260">
          <cell r="K260" t="str">
            <v/>
          </cell>
          <cell r="L260" t="str">
            <v/>
          </cell>
          <cell r="M260" t="str">
            <v/>
          </cell>
          <cell r="O260" t="str">
            <v/>
          </cell>
          <cell r="R260" t="str">
            <v/>
          </cell>
        </row>
        <row r="261">
          <cell r="K261" t="str">
            <v/>
          </cell>
          <cell r="L261" t="str">
            <v/>
          </cell>
          <cell r="M261" t="str">
            <v/>
          </cell>
          <cell r="O261" t="str">
            <v/>
          </cell>
          <cell r="R261" t="str">
            <v/>
          </cell>
        </row>
        <row r="262">
          <cell r="K262" t="str">
            <v/>
          </cell>
          <cell r="L262" t="str">
            <v/>
          </cell>
          <cell r="M262" t="str">
            <v/>
          </cell>
          <cell r="O262" t="str">
            <v/>
          </cell>
          <cell r="R262" t="str">
            <v/>
          </cell>
        </row>
        <row r="263">
          <cell r="K263" t="str">
            <v/>
          </cell>
          <cell r="L263" t="str">
            <v/>
          </cell>
          <cell r="M263" t="str">
            <v/>
          </cell>
          <cell r="O263" t="str">
            <v/>
          </cell>
          <cell r="R263" t="str">
            <v/>
          </cell>
        </row>
        <row r="264">
          <cell r="K264" t="str">
            <v/>
          </cell>
          <cell r="L264" t="str">
            <v/>
          </cell>
          <cell r="M264" t="str">
            <v/>
          </cell>
          <cell r="O264" t="str">
            <v/>
          </cell>
          <cell r="R264" t="str">
            <v/>
          </cell>
        </row>
        <row r="265">
          <cell r="K265" t="str">
            <v/>
          </cell>
          <cell r="L265" t="str">
            <v/>
          </cell>
          <cell r="M265" t="str">
            <v/>
          </cell>
          <cell r="O265" t="str">
            <v/>
          </cell>
          <cell r="R265" t="str">
            <v/>
          </cell>
        </row>
        <row r="266">
          <cell r="K266" t="str">
            <v/>
          </cell>
          <cell r="L266" t="str">
            <v/>
          </cell>
          <cell r="M266" t="str">
            <v/>
          </cell>
          <cell r="O266" t="str">
            <v/>
          </cell>
          <cell r="R266" t="str">
            <v/>
          </cell>
        </row>
        <row r="267">
          <cell r="K267" t="str">
            <v/>
          </cell>
          <cell r="L267" t="str">
            <v/>
          </cell>
          <cell r="M267" t="str">
            <v/>
          </cell>
          <cell r="O267" t="str">
            <v/>
          </cell>
          <cell r="R267" t="str">
            <v/>
          </cell>
        </row>
        <row r="268">
          <cell r="K268" t="str">
            <v/>
          </cell>
          <cell r="L268" t="str">
            <v/>
          </cell>
          <cell r="M268" t="str">
            <v/>
          </cell>
          <cell r="O268" t="str">
            <v/>
          </cell>
          <cell r="R268" t="str">
            <v/>
          </cell>
        </row>
        <row r="269">
          <cell r="K269" t="str">
            <v/>
          </cell>
          <cell r="L269" t="str">
            <v/>
          </cell>
          <cell r="M269" t="str">
            <v/>
          </cell>
          <cell r="O269" t="str">
            <v/>
          </cell>
          <cell r="R269" t="str">
            <v/>
          </cell>
        </row>
        <row r="270">
          <cell r="K270" t="str">
            <v/>
          </cell>
          <cell r="L270" t="str">
            <v/>
          </cell>
          <cell r="M270" t="str">
            <v/>
          </cell>
          <cell r="O270" t="str">
            <v/>
          </cell>
          <cell r="R270" t="str">
            <v/>
          </cell>
        </row>
        <row r="271">
          <cell r="K271" t="str">
            <v/>
          </cell>
          <cell r="L271" t="str">
            <v/>
          </cell>
          <cell r="M271" t="str">
            <v/>
          </cell>
          <cell r="O271" t="str">
            <v/>
          </cell>
          <cell r="R271" t="str">
            <v/>
          </cell>
        </row>
        <row r="272">
          <cell r="K272" t="str">
            <v/>
          </cell>
          <cell r="L272" t="str">
            <v/>
          </cell>
          <cell r="M272" t="str">
            <v/>
          </cell>
          <cell r="O272" t="str">
            <v/>
          </cell>
          <cell r="R272" t="str">
            <v/>
          </cell>
        </row>
        <row r="273">
          <cell r="K273" t="str">
            <v/>
          </cell>
          <cell r="L273" t="str">
            <v/>
          </cell>
          <cell r="M273" t="str">
            <v/>
          </cell>
          <cell r="O273" t="str">
            <v/>
          </cell>
          <cell r="R273" t="str">
            <v/>
          </cell>
        </row>
        <row r="274">
          <cell r="K274" t="str">
            <v/>
          </cell>
          <cell r="L274" t="str">
            <v/>
          </cell>
          <cell r="M274" t="str">
            <v/>
          </cell>
          <cell r="O274" t="str">
            <v/>
          </cell>
          <cell r="R274" t="str">
            <v/>
          </cell>
        </row>
        <row r="275">
          <cell r="K275" t="str">
            <v/>
          </cell>
          <cell r="L275" t="str">
            <v/>
          </cell>
          <cell r="M275" t="str">
            <v/>
          </cell>
          <cell r="O275" t="str">
            <v/>
          </cell>
          <cell r="R275" t="str">
            <v/>
          </cell>
        </row>
        <row r="276">
          <cell r="K276" t="str">
            <v/>
          </cell>
          <cell r="L276" t="str">
            <v/>
          </cell>
          <cell r="M276" t="str">
            <v/>
          </cell>
          <cell r="O276" t="str">
            <v/>
          </cell>
          <cell r="R276" t="str">
            <v/>
          </cell>
        </row>
        <row r="277">
          <cell r="K277" t="str">
            <v/>
          </cell>
          <cell r="L277" t="str">
            <v/>
          </cell>
          <cell r="M277" t="str">
            <v/>
          </cell>
          <cell r="O277" t="str">
            <v/>
          </cell>
          <cell r="R277" t="str">
            <v/>
          </cell>
        </row>
        <row r="278">
          <cell r="K278" t="str">
            <v/>
          </cell>
          <cell r="L278" t="str">
            <v/>
          </cell>
          <cell r="M278" t="str">
            <v/>
          </cell>
          <cell r="O278" t="str">
            <v/>
          </cell>
          <cell r="R278" t="str">
            <v/>
          </cell>
        </row>
        <row r="279">
          <cell r="K279" t="str">
            <v/>
          </cell>
          <cell r="L279" t="str">
            <v/>
          </cell>
          <cell r="M279" t="str">
            <v/>
          </cell>
          <cell r="O279" t="str">
            <v/>
          </cell>
          <cell r="R279" t="str">
            <v/>
          </cell>
        </row>
        <row r="280">
          <cell r="K280" t="str">
            <v/>
          </cell>
          <cell r="L280" t="str">
            <v/>
          </cell>
          <cell r="M280" t="str">
            <v/>
          </cell>
          <cell r="O280" t="str">
            <v/>
          </cell>
          <cell r="R280" t="str">
            <v/>
          </cell>
        </row>
        <row r="281">
          <cell r="K281" t="str">
            <v/>
          </cell>
          <cell r="L281" t="str">
            <v/>
          </cell>
          <cell r="M281" t="str">
            <v/>
          </cell>
          <cell r="O281" t="str">
            <v/>
          </cell>
          <cell r="R281" t="str">
            <v/>
          </cell>
        </row>
        <row r="282">
          <cell r="K282" t="str">
            <v/>
          </cell>
          <cell r="L282" t="str">
            <v/>
          </cell>
          <cell r="M282" t="str">
            <v/>
          </cell>
          <cell r="O282" t="str">
            <v/>
          </cell>
          <cell r="R282" t="str">
            <v/>
          </cell>
        </row>
        <row r="283">
          <cell r="K283" t="str">
            <v/>
          </cell>
          <cell r="L283" t="str">
            <v/>
          </cell>
          <cell r="M283" t="str">
            <v/>
          </cell>
          <cell r="O283" t="str">
            <v/>
          </cell>
          <cell r="R283" t="str">
            <v/>
          </cell>
        </row>
        <row r="284">
          <cell r="K284" t="str">
            <v/>
          </cell>
          <cell r="L284" t="str">
            <v/>
          </cell>
          <cell r="M284" t="str">
            <v/>
          </cell>
          <cell r="O284" t="str">
            <v/>
          </cell>
          <cell r="R284" t="str">
            <v/>
          </cell>
        </row>
        <row r="285">
          <cell r="K285" t="str">
            <v/>
          </cell>
          <cell r="L285" t="str">
            <v/>
          </cell>
          <cell r="M285" t="str">
            <v/>
          </cell>
          <cell r="O285" t="str">
            <v/>
          </cell>
          <cell r="R285" t="str">
            <v/>
          </cell>
        </row>
        <row r="286">
          <cell r="K286" t="str">
            <v/>
          </cell>
          <cell r="L286" t="str">
            <v/>
          </cell>
          <cell r="M286" t="str">
            <v/>
          </cell>
          <cell r="O286" t="str">
            <v/>
          </cell>
          <cell r="R286" t="str">
            <v/>
          </cell>
        </row>
        <row r="287">
          <cell r="K287" t="str">
            <v/>
          </cell>
          <cell r="L287" t="str">
            <v/>
          </cell>
          <cell r="M287" t="str">
            <v/>
          </cell>
          <cell r="O287" t="str">
            <v/>
          </cell>
          <cell r="R287" t="str">
            <v/>
          </cell>
        </row>
        <row r="288">
          <cell r="K288" t="str">
            <v/>
          </cell>
          <cell r="L288" t="str">
            <v/>
          </cell>
          <cell r="M288" t="str">
            <v/>
          </cell>
          <cell r="O288" t="str">
            <v/>
          </cell>
          <cell r="R288" t="str">
            <v/>
          </cell>
        </row>
        <row r="289">
          <cell r="K289" t="str">
            <v/>
          </cell>
          <cell r="L289" t="str">
            <v/>
          </cell>
          <cell r="M289" t="str">
            <v/>
          </cell>
          <cell r="O289" t="str">
            <v/>
          </cell>
          <cell r="R289" t="str">
            <v/>
          </cell>
        </row>
        <row r="290">
          <cell r="K290" t="str">
            <v/>
          </cell>
          <cell r="L290" t="str">
            <v/>
          </cell>
          <cell r="M290" t="str">
            <v/>
          </cell>
          <cell r="O290" t="str">
            <v/>
          </cell>
          <cell r="R290" t="str">
            <v/>
          </cell>
        </row>
        <row r="291">
          <cell r="K291" t="str">
            <v/>
          </cell>
          <cell r="L291" t="str">
            <v/>
          </cell>
          <cell r="M291" t="str">
            <v/>
          </cell>
          <cell r="O291" t="str">
            <v/>
          </cell>
          <cell r="R291" t="str">
            <v/>
          </cell>
        </row>
        <row r="292">
          <cell r="K292" t="str">
            <v/>
          </cell>
          <cell r="L292" t="str">
            <v/>
          </cell>
          <cell r="M292" t="str">
            <v/>
          </cell>
          <cell r="O292" t="str">
            <v/>
          </cell>
          <cell r="R292" t="str">
            <v/>
          </cell>
        </row>
        <row r="293">
          <cell r="K293" t="str">
            <v/>
          </cell>
          <cell r="L293" t="str">
            <v/>
          </cell>
          <cell r="M293" t="str">
            <v/>
          </cell>
          <cell r="O293" t="str">
            <v/>
          </cell>
          <cell r="R293" t="str">
            <v/>
          </cell>
        </row>
        <row r="294">
          <cell r="K294" t="str">
            <v/>
          </cell>
          <cell r="L294" t="str">
            <v/>
          </cell>
          <cell r="M294" t="str">
            <v/>
          </cell>
          <cell r="O294" t="str">
            <v/>
          </cell>
          <cell r="R294" t="str">
            <v/>
          </cell>
        </row>
        <row r="295">
          <cell r="K295" t="str">
            <v/>
          </cell>
          <cell r="L295" t="str">
            <v/>
          </cell>
          <cell r="M295" t="str">
            <v/>
          </cell>
          <cell r="O295" t="str">
            <v/>
          </cell>
          <cell r="R295" t="str">
            <v/>
          </cell>
        </row>
        <row r="296">
          <cell r="K296" t="str">
            <v/>
          </cell>
          <cell r="L296" t="str">
            <v/>
          </cell>
          <cell r="M296" t="str">
            <v/>
          </cell>
          <cell r="O296" t="str">
            <v/>
          </cell>
          <cell r="R296" t="str">
            <v/>
          </cell>
        </row>
        <row r="297">
          <cell r="K297" t="str">
            <v/>
          </cell>
          <cell r="L297" t="str">
            <v/>
          </cell>
          <cell r="M297" t="str">
            <v/>
          </cell>
          <cell r="O297" t="str">
            <v/>
          </cell>
          <cell r="R297" t="str">
            <v/>
          </cell>
        </row>
        <row r="298">
          <cell r="K298" t="str">
            <v/>
          </cell>
          <cell r="L298" t="str">
            <v/>
          </cell>
          <cell r="M298" t="str">
            <v/>
          </cell>
          <cell r="O298" t="str">
            <v/>
          </cell>
          <cell r="R298" t="str">
            <v/>
          </cell>
        </row>
        <row r="299">
          <cell r="K299" t="str">
            <v/>
          </cell>
          <cell r="L299" t="str">
            <v/>
          </cell>
          <cell r="M299" t="str">
            <v/>
          </cell>
          <cell r="O299" t="str">
            <v/>
          </cell>
          <cell r="R299" t="str">
            <v/>
          </cell>
        </row>
        <row r="300">
          <cell r="K300" t="str">
            <v/>
          </cell>
          <cell r="L300" t="str">
            <v/>
          </cell>
          <cell r="M300" t="str">
            <v/>
          </cell>
          <cell r="O300" t="str">
            <v/>
          </cell>
          <cell r="R300" t="str">
            <v/>
          </cell>
        </row>
        <row r="301">
          <cell r="K301" t="str">
            <v/>
          </cell>
          <cell r="L301" t="str">
            <v/>
          </cell>
          <cell r="M301" t="str">
            <v/>
          </cell>
          <cell r="O301" t="str">
            <v/>
          </cell>
          <cell r="R301" t="str">
            <v/>
          </cell>
        </row>
        <row r="302">
          <cell r="K302" t="str">
            <v/>
          </cell>
          <cell r="L302" t="str">
            <v/>
          </cell>
          <cell r="M302" t="str">
            <v/>
          </cell>
          <cell r="O302" t="str">
            <v/>
          </cell>
          <cell r="R302" t="str">
            <v/>
          </cell>
        </row>
        <row r="303">
          <cell r="K303" t="str">
            <v/>
          </cell>
          <cell r="L303" t="str">
            <v/>
          </cell>
          <cell r="M303" t="str">
            <v/>
          </cell>
          <cell r="O303" t="str">
            <v/>
          </cell>
          <cell r="R303" t="str">
            <v/>
          </cell>
        </row>
      </sheetData>
      <sheetData sheetId="15">
        <row r="4">
          <cell r="G4" t="str">
            <v>(pls select)</v>
          </cell>
        </row>
        <row r="8">
          <cell r="H8" t="str">
            <v>(pls select)</v>
          </cell>
        </row>
        <row r="11">
          <cell r="G11" t="str">
            <v>NA</v>
          </cell>
        </row>
        <row r="13">
          <cell r="G13" t="str">
            <v>NA</v>
          </cell>
        </row>
        <row r="20">
          <cell r="G20" t="str">
            <v>NA</v>
          </cell>
        </row>
        <row r="23">
          <cell r="G23" t="str">
            <v>NA</v>
          </cell>
        </row>
        <row r="24">
          <cell r="G24" t="str">
            <v>NA</v>
          </cell>
        </row>
        <row r="27">
          <cell r="G27" t="str">
            <v>NA</v>
          </cell>
        </row>
        <row r="29">
          <cell r="G29" t="str">
            <v>VND</v>
          </cell>
        </row>
        <row r="30">
          <cell r="G30" t="str">
            <v>payable at the beginning</v>
          </cell>
        </row>
        <row r="32">
          <cell r="G32" t="str">
            <v>(pls select)</v>
          </cell>
        </row>
        <row r="36">
          <cell r="G36" t="str">
            <v>(pls select)</v>
          </cell>
        </row>
        <row r="40">
          <cell r="G40" t="str">
            <v>(pls select)</v>
          </cell>
        </row>
        <row r="45">
          <cell r="G45" t="str">
            <v>NA</v>
          </cell>
        </row>
        <row r="49">
          <cell r="G49" t="str">
            <v>NA</v>
          </cell>
        </row>
        <row r="53">
          <cell r="G53" t="str">
            <v>NA</v>
          </cell>
        </row>
        <row r="57">
          <cell r="G57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  <cell r="H72">
            <v>0</v>
          </cell>
        </row>
        <row r="75">
          <cell r="H75">
            <v>0</v>
          </cell>
        </row>
        <row r="124"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O124" t="str">
            <v/>
          </cell>
          <cell r="Q124" t="str">
            <v/>
          </cell>
          <cell r="R124" t="str">
            <v/>
          </cell>
        </row>
        <row r="125">
          <cell r="K125" t="str">
            <v/>
          </cell>
          <cell r="L125" t="str">
            <v/>
          </cell>
          <cell r="M125" t="str">
            <v/>
          </cell>
          <cell r="O125" t="str">
            <v/>
          </cell>
          <cell r="R125" t="str">
            <v/>
          </cell>
        </row>
        <row r="126">
          <cell r="K126" t="str">
            <v/>
          </cell>
          <cell r="L126" t="str">
            <v/>
          </cell>
          <cell r="M126" t="str">
            <v/>
          </cell>
          <cell r="O126" t="str">
            <v/>
          </cell>
          <cell r="R126" t="str">
            <v/>
          </cell>
        </row>
        <row r="127">
          <cell r="K127" t="str">
            <v/>
          </cell>
          <cell r="L127" t="str">
            <v/>
          </cell>
          <cell r="M127" t="str">
            <v/>
          </cell>
          <cell r="O127" t="str">
            <v/>
          </cell>
          <cell r="R127" t="str">
            <v/>
          </cell>
        </row>
        <row r="128">
          <cell r="K128" t="str">
            <v/>
          </cell>
          <cell r="L128" t="str">
            <v/>
          </cell>
          <cell r="M128" t="str">
            <v/>
          </cell>
          <cell r="O128" t="str">
            <v/>
          </cell>
          <cell r="R128" t="str">
            <v/>
          </cell>
        </row>
        <row r="129">
          <cell r="K129" t="str">
            <v/>
          </cell>
          <cell r="L129" t="str">
            <v/>
          </cell>
          <cell r="M129" t="str">
            <v/>
          </cell>
          <cell r="O129" t="str">
            <v/>
          </cell>
          <cell r="R129" t="str">
            <v/>
          </cell>
        </row>
        <row r="130">
          <cell r="K130" t="str">
            <v/>
          </cell>
          <cell r="L130" t="str">
            <v/>
          </cell>
          <cell r="M130" t="str">
            <v/>
          </cell>
          <cell r="O130" t="str">
            <v/>
          </cell>
          <cell r="R130" t="str">
            <v/>
          </cell>
        </row>
        <row r="131">
          <cell r="K131" t="str">
            <v/>
          </cell>
          <cell r="L131" t="str">
            <v/>
          </cell>
          <cell r="M131" t="str">
            <v/>
          </cell>
          <cell r="O131" t="str">
            <v/>
          </cell>
          <cell r="R131" t="str">
            <v/>
          </cell>
        </row>
        <row r="132">
          <cell r="K132" t="str">
            <v/>
          </cell>
          <cell r="L132" t="str">
            <v/>
          </cell>
          <cell r="M132" t="str">
            <v/>
          </cell>
          <cell r="O132" t="str">
            <v/>
          </cell>
          <cell r="R132" t="str">
            <v/>
          </cell>
        </row>
        <row r="133">
          <cell r="K133" t="str">
            <v/>
          </cell>
          <cell r="L133" t="str">
            <v/>
          </cell>
          <cell r="M133" t="str">
            <v/>
          </cell>
          <cell r="O133" t="str">
            <v/>
          </cell>
          <cell r="R133" t="str">
            <v/>
          </cell>
        </row>
        <row r="134">
          <cell r="K134" t="str">
            <v/>
          </cell>
          <cell r="L134" t="str">
            <v/>
          </cell>
          <cell r="M134" t="str">
            <v/>
          </cell>
          <cell r="O134" t="str">
            <v/>
          </cell>
          <cell r="R134" t="str">
            <v/>
          </cell>
        </row>
        <row r="135">
          <cell r="K135" t="str">
            <v/>
          </cell>
          <cell r="L135" t="str">
            <v/>
          </cell>
          <cell r="M135" t="str">
            <v/>
          </cell>
          <cell r="O135" t="str">
            <v/>
          </cell>
          <cell r="R135" t="str">
            <v/>
          </cell>
        </row>
        <row r="136">
          <cell r="K136" t="str">
            <v/>
          </cell>
          <cell r="L136" t="str">
            <v/>
          </cell>
          <cell r="M136" t="str">
            <v/>
          </cell>
          <cell r="O136" t="str">
            <v/>
          </cell>
          <cell r="R136" t="str">
            <v/>
          </cell>
        </row>
        <row r="137">
          <cell r="K137" t="str">
            <v/>
          </cell>
          <cell r="L137" t="str">
            <v/>
          </cell>
          <cell r="M137" t="str">
            <v/>
          </cell>
          <cell r="O137" t="str">
            <v/>
          </cell>
          <cell r="R137" t="str">
            <v/>
          </cell>
        </row>
        <row r="138">
          <cell r="K138" t="str">
            <v/>
          </cell>
          <cell r="L138" t="str">
            <v/>
          </cell>
          <cell r="M138" t="str">
            <v/>
          </cell>
          <cell r="O138" t="str">
            <v/>
          </cell>
          <cell r="R138" t="str">
            <v/>
          </cell>
        </row>
        <row r="139">
          <cell r="K139" t="str">
            <v/>
          </cell>
          <cell r="L139" t="str">
            <v/>
          </cell>
          <cell r="M139" t="str">
            <v/>
          </cell>
          <cell r="O139" t="str">
            <v/>
          </cell>
          <cell r="R139" t="str">
            <v/>
          </cell>
        </row>
        <row r="140">
          <cell r="K140" t="str">
            <v/>
          </cell>
          <cell r="L140" t="str">
            <v/>
          </cell>
          <cell r="M140" t="str">
            <v/>
          </cell>
          <cell r="O140" t="str">
            <v/>
          </cell>
          <cell r="R140" t="str">
            <v/>
          </cell>
        </row>
        <row r="141">
          <cell r="K141" t="str">
            <v/>
          </cell>
          <cell r="L141" t="str">
            <v/>
          </cell>
          <cell r="M141" t="str">
            <v/>
          </cell>
          <cell r="O141" t="str">
            <v/>
          </cell>
          <cell r="R141" t="str">
            <v/>
          </cell>
        </row>
        <row r="142">
          <cell r="K142" t="str">
            <v/>
          </cell>
          <cell r="L142" t="str">
            <v/>
          </cell>
          <cell r="M142" t="str">
            <v/>
          </cell>
          <cell r="O142" t="str">
            <v/>
          </cell>
          <cell r="R142" t="str">
            <v/>
          </cell>
        </row>
        <row r="143">
          <cell r="K143" t="str">
            <v/>
          </cell>
          <cell r="L143" t="str">
            <v/>
          </cell>
          <cell r="M143" t="str">
            <v/>
          </cell>
          <cell r="O143" t="str">
            <v/>
          </cell>
          <cell r="R143" t="str">
            <v/>
          </cell>
        </row>
        <row r="144">
          <cell r="K144" t="str">
            <v/>
          </cell>
          <cell r="L144" t="str">
            <v/>
          </cell>
          <cell r="M144" t="str">
            <v/>
          </cell>
          <cell r="O144" t="str">
            <v/>
          </cell>
          <cell r="R144" t="str">
            <v/>
          </cell>
        </row>
        <row r="145">
          <cell r="K145" t="str">
            <v/>
          </cell>
          <cell r="L145" t="str">
            <v/>
          </cell>
          <cell r="M145" t="str">
            <v/>
          </cell>
          <cell r="O145" t="str">
            <v/>
          </cell>
          <cell r="R145" t="str">
            <v/>
          </cell>
        </row>
        <row r="146">
          <cell r="K146" t="str">
            <v/>
          </cell>
          <cell r="L146" t="str">
            <v/>
          </cell>
          <cell r="M146" t="str">
            <v/>
          </cell>
          <cell r="O146" t="str">
            <v/>
          </cell>
          <cell r="R146" t="str">
            <v/>
          </cell>
        </row>
        <row r="147">
          <cell r="K147" t="str">
            <v/>
          </cell>
          <cell r="L147" t="str">
            <v/>
          </cell>
          <cell r="M147" t="str">
            <v/>
          </cell>
          <cell r="O147" t="str">
            <v/>
          </cell>
          <cell r="R147" t="str">
            <v/>
          </cell>
        </row>
        <row r="148">
          <cell r="K148" t="str">
            <v/>
          </cell>
          <cell r="L148" t="str">
            <v/>
          </cell>
          <cell r="M148" t="str">
            <v/>
          </cell>
          <cell r="O148" t="str">
            <v/>
          </cell>
          <cell r="R148" t="str">
            <v/>
          </cell>
        </row>
        <row r="149">
          <cell r="K149" t="str">
            <v/>
          </cell>
          <cell r="L149" t="str">
            <v/>
          </cell>
          <cell r="M149" t="str">
            <v/>
          </cell>
          <cell r="O149" t="str">
            <v/>
          </cell>
          <cell r="R149" t="str">
            <v/>
          </cell>
        </row>
        <row r="150">
          <cell r="K150" t="str">
            <v/>
          </cell>
          <cell r="L150" t="str">
            <v/>
          </cell>
          <cell r="M150" t="str">
            <v/>
          </cell>
          <cell r="O150" t="str">
            <v/>
          </cell>
          <cell r="R150" t="str">
            <v/>
          </cell>
        </row>
        <row r="151">
          <cell r="K151" t="str">
            <v/>
          </cell>
          <cell r="L151" t="str">
            <v/>
          </cell>
          <cell r="M151" t="str">
            <v/>
          </cell>
          <cell r="O151" t="str">
            <v/>
          </cell>
          <cell r="R151" t="str">
            <v/>
          </cell>
        </row>
        <row r="152">
          <cell r="K152" t="str">
            <v/>
          </cell>
          <cell r="L152" t="str">
            <v/>
          </cell>
          <cell r="M152" t="str">
            <v/>
          </cell>
          <cell r="O152" t="str">
            <v/>
          </cell>
          <cell r="R152" t="str">
            <v/>
          </cell>
        </row>
        <row r="153">
          <cell r="K153" t="str">
            <v/>
          </cell>
          <cell r="L153" t="str">
            <v/>
          </cell>
          <cell r="M153" t="str">
            <v/>
          </cell>
          <cell r="O153" t="str">
            <v/>
          </cell>
          <cell r="R153" t="str">
            <v/>
          </cell>
        </row>
        <row r="154">
          <cell r="K154" t="str">
            <v/>
          </cell>
          <cell r="L154" t="str">
            <v/>
          </cell>
          <cell r="M154" t="str">
            <v/>
          </cell>
          <cell r="O154" t="str">
            <v/>
          </cell>
          <cell r="R154" t="str">
            <v/>
          </cell>
        </row>
        <row r="155">
          <cell r="K155" t="str">
            <v/>
          </cell>
          <cell r="L155" t="str">
            <v/>
          </cell>
          <cell r="M155" t="str">
            <v/>
          </cell>
          <cell r="O155" t="str">
            <v/>
          </cell>
          <cell r="R155" t="str">
            <v/>
          </cell>
        </row>
        <row r="156">
          <cell r="K156" t="str">
            <v/>
          </cell>
          <cell r="L156" t="str">
            <v/>
          </cell>
          <cell r="M156" t="str">
            <v/>
          </cell>
          <cell r="O156" t="str">
            <v/>
          </cell>
          <cell r="R156" t="str">
            <v/>
          </cell>
        </row>
        <row r="157">
          <cell r="K157" t="str">
            <v/>
          </cell>
          <cell r="L157" t="str">
            <v/>
          </cell>
          <cell r="M157" t="str">
            <v/>
          </cell>
          <cell r="O157" t="str">
            <v/>
          </cell>
          <cell r="R157" t="str">
            <v/>
          </cell>
        </row>
        <row r="158">
          <cell r="K158" t="str">
            <v/>
          </cell>
          <cell r="L158" t="str">
            <v/>
          </cell>
          <cell r="M158" t="str">
            <v/>
          </cell>
          <cell r="O158" t="str">
            <v/>
          </cell>
          <cell r="R158" t="str">
            <v/>
          </cell>
        </row>
        <row r="159">
          <cell r="K159" t="str">
            <v/>
          </cell>
          <cell r="L159" t="str">
            <v/>
          </cell>
          <cell r="M159" t="str">
            <v/>
          </cell>
          <cell r="O159" t="str">
            <v/>
          </cell>
          <cell r="R159" t="str">
            <v/>
          </cell>
        </row>
        <row r="160">
          <cell r="K160" t="str">
            <v/>
          </cell>
          <cell r="L160" t="str">
            <v/>
          </cell>
          <cell r="M160" t="str">
            <v/>
          </cell>
          <cell r="O160" t="str">
            <v/>
          </cell>
          <cell r="R160" t="str">
            <v/>
          </cell>
        </row>
        <row r="161">
          <cell r="K161" t="str">
            <v/>
          </cell>
          <cell r="L161" t="str">
            <v/>
          </cell>
          <cell r="M161" t="str">
            <v/>
          </cell>
          <cell r="O161" t="str">
            <v/>
          </cell>
          <cell r="R161" t="str">
            <v/>
          </cell>
        </row>
        <row r="162">
          <cell r="K162" t="str">
            <v/>
          </cell>
          <cell r="L162" t="str">
            <v/>
          </cell>
          <cell r="M162" t="str">
            <v/>
          </cell>
          <cell r="O162" t="str">
            <v/>
          </cell>
          <cell r="R162" t="str">
            <v/>
          </cell>
        </row>
        <row r="163">
          <cell r="K163" t="str">
            <v/>
          </cell>
          <cell r="L163" t="str">
            <v/>
          </cell>
          <cell r="M163" t="str">
            <v/>
          </cell>
          <cell r="O163" t="str">
            <v/>
          </cell>
          <cell r="R163" t="str">
            <v/>
          </cell>
        </row>
        <row r="164">
          <cell r="K164" t="str">
            <v/>
          </cell>
          <cell r="L164" t="str">
            <v/>
          </cell>
          <cell r="M164" t="str">
            <v/>
          </cell>
          <cell r="O164" t="str">
            <v/>
          </cell>
          <cell r="R164" t="str">
            <v/>
          </cell>
        </row>
        <row r="165">
          <cell r="K165" t="str">
            <v/>
          </cell>
          <cell r="L165" t="str">
            <v/>
          </cell>
          <cell r="M165" t="str">
            <v/>
          </cell>
          <cell r="O165" t="str">
            <v/>
          </cell>
          <cell r="R165" t="str">
            <v/>
          </cell>
        </row>
        <row r="166">
          <cell r="K166" t="str">
            <v/>
          </cell>
          <cell r="L166" t="str">
            <v/>
          </cell>
          <cell r="M166" t="str">
            <v/>
          </cell>
          <cell r="O166" t="str">
            <v/>
          </cell>
          <cell r="R166" t="str">
            <v/>
          </cell>
        </row>
        <row r="167">
          <cell r="K167" t="str">
            <v/>
          </cell>
          <cell r="L167" t="str">
            <v/>
          </cell>
          <cell r="M167" t="str">
            <v/>
          </cell>
          <cell r="O167" t="str">
            <v/>
          </cell>
          <cell r="R167" t="str">
            <v/>
          </cell>
        </row>
        <row r="168">
          <cell r="K168" t="str">
            <v/>
          </cell>
          <cell r="L168" t="str">
            <v/>
          </cell>
          <cell r="M168" t="str">
            <v/>
          </cell>
          <cell r="O168" t="str">
            <v/>
          </cell>
          <cell r="R168" t="str">
            <v/>
          </cell>
        </row>
        <row r="169">
          <cell r="K169" t="str">
            <v/>
          </cell>
          <cell r="L169" t="str">
            <v/>
          </cell>
          <cell r="M169" t="str">
            <v/>
          </cell>
          <cell r="O169" t="str">
            <v/>
          </cell>
          <cell r="R169" t="str">
            <v/>
          </cell>
        </row>
        <row r="170">
          <cell r="K170" t="str">
            <v/>
          </cell>
          <cell r="L170" t="str">
            <v/>
          </cell>
          <cell r="M170" t="str">
            <v/>
          </cell>
          <cell r="O170" t="str">
            <v/>
          </cell>
          <cell r="R170" t="str">
            <v/>
          </cell>
        </row>
        <row r="171">
          <cell r="K171" t="str">
            <v/>
          </cell>
          <cell r="L171" t="str">
            <v/>
          </cell>
          <cell r="M171" t="str">
            <v/>
          </cell>
          <cell r="O171" t="str">
            <v/>
          </cell>
          <cell r="R171" t="str">
            <v/>
          </cell>
        </row>
        <row r="172">
          <cell r="K172" t="str">
            <v/>
          </cell>
          <cell r="L172" t="str">
            <v/>
          </cell>
          <cell r="M172" t="str">
            <v/>
          </cell>
          <cell r="O172" t="str">
            <v/>
          </cell>
          <cell r="R172" t="str">
            <v/>
          </cell>
        </row>
        <row r="173">
          <cell r="K173" t="str">
            <v/>
          </cell>
          <cell r="L173" t="str">
            <v/>
          </cell>
          <cell r="M173" t="str">
            <v/>
          </cell>
          <cell r="O173" t="str">
            <v/>
          </cell>
          <cell r="R173" t="str">
            <v/>
          </cell>
        </row>
        <row r="174">
          <cell r="K174" t="str">
            <v/>
          </cell>
          <cell r="L174" t="str">
            <v/>
          </cell>
          <cell r="M174" t="str">
            <v/>
          </cell>
          <cell r="O174" t="str">
            <v/>
          </cell>
          <cell r="R174" t="str">
            <v/>
          </cell>
        </row>
        <row r="175">
          <cell r="K175" t="str">
            <v/>
          </cell>
          <cell r="L175" t="str">
            <v/>
          </cell>
          <cell r="M175" t="str">
            <v/>
          </cell>
          <cell r="O175" t="str">
            <v/>
          </cell>
          <cell r="R175" t="str">
            <v/>
          </cell>
        </row>
        <row r="176">
          <cell r="K176" t="str">
            <v/>
          </cell>
          <cell r="L176" t="str">
            <v/>
          </cell>
          <cell r="M176" t="str">
            <v/>
          </cell>
          <cell r="O176" t="str">
            <v/>
          </cell>
          <cell r="R176" t="str">
            <v/>
          </cell>
        </row>
        <row r="177">
          <cell r="K177" t="str">
            <v/>
          </cell>
          <cell r="L177" t="str">
            <v/>
          </cell>
          <cell r="M177" t="str">
            <v/>
          </cell>
          <cell r="O177" t="str">
            <v/>
          </cell>
          <cell r="R177" t="str">
            <v/>
          </cell>
        </row>
        <row r="178">
          <cell r="K178" t="str">
            <v/>
          </cell>
          <cell r="L178" t="str">
            <v/>
          </cell>
          <cell r="M178" t="str">
            <v/>
          </cell>
          <cell r="O178" t="str">
            <v/>
          </cell>
          <cell r="R178" t="str">
            <v/>
          </cell>
        </row>
        <row r="179">
          <cell r="K179" t="str">
            <v/>
          </cell>
          <cell r="L179" t="str">
            <v/>
          </cell>
          <cell r="M179" t="str">
            <v/>
          </cell>
          <cell r="O179" t="str">
            <v/>
          </cell>
          <cell r="R179" t="str">
            <v/>
          </cell>
        </row>
        <row r="180">
          <cell r="K180" t="str">
            <v/>
          </cell>
          <cell r="L180" t="str">
            <v/>
          </cell>
          <cell r="M180" t="str">
            <v/>
          </cell>
          <cell r="O180" t="str">
            <v/>
          </cell>
          <cell r="R180" t="str">
            <v/>
          </cell>
        </row>
        <row r="181">
          <cell r="K181" t="str">
            <v/>
          </cell>
          <cell r="L181" t="str">
            <v/>
          </cell>
          <cell r="M181" t="str">
            <v/>
          </cell>
          <cell r="O181" t="str">
            <v/>
          </cell>
          <cell r="R181" t="str">
            <v/>
          </cell>
        </row>
        <row r="182">
          <cell r="K182" t="str">
            <v/>
          </cell>
          <cell r="L182" t="str">
            <v/>
          </cell>
          <cell r="M182" t="str">
            <v/>
          </cell>
          <cell r="O182" t="str">
            <v/>
          </cell>
          <cell r="R182" t="str">
            <v/>
          </cell>
        </row>
        <row r="183">
          <cell r="K183" t="str">
            <v/>
          </cell>
          <cell r="L183" t="str">
            <v/>
          </cell>
          <cell r="M183" t="str">
            <v/>
          </cell>
          <cell r="O183" t="str">
            <v/>
          </cell>
          <cell r="R183" t="str">
            <v/>
          </cell>
        </row>
        <row r="184">
          <cell r="K184" t="str">
            <v/>
          </cell>
          <cell r="L184" t="str">
            <v/>
          </cell>
          <cell r="M184" t="str">
            <v/>
          </cell>
          <cell r="O184" t="str">
            <v/>
          </cell>
          <cell r="R184" t="str">
            <v/>
          </cell>
        </row>
        <row r="185">
          <cell r="K185" t="str">
            <v/>
          </cell>
          <cell r="L185" t="str">
            <v/>
          </cell>
          <cell r="M185" t="str">
            <v/>
          </cell>
          <cell r="O185" t="str">
            <v/>
          </cell>
          <cell r="R185" t="str">
            <v/>
          </cell>
        </row>
        <row r="186">
          <cell r="K186" t="str">
            <v/>
          </cell>
          <cell r="L186" t="str">
            <v/>
          </cell>
          <cell r="M186" t="str">
            <v/>
          </cell>
          <cell r="O186" t="str">
            <v/>
          </cell>
          <cell r="R186" t="str">
            <v/>
          </cell>
        </row>
        <row r="187">
          <cell r="K187" t="str">
            <v/>
          </cell>
          <cell r="L187" t="str">
            <v/>
          </cell>
          <cell r="M187" t="str">
            <v/>
          </cell>
          <cell r="O187" t="str">
            <v/>
          </cell>
          <cell r="R187" t="str">
            <v/>
          </cell>
        </row>
        <row r="188">
          <cell r="K188" t="str">
            <v/>
          </cell>
          <cell r="L188" t="str">
            <v/>
          </cell>
          <cell r="M188" t="str">
            <v/>
          </cell>
          <cell r="O188" t="str">
            <v/>
          </cell>
          <cell r="R188" t="str">
            <v/>
          </cell>
        </row>
        <row r="189">
          <cell r="K189" t="str">
            <v/>
          </cell>
          <cell r="L189" t="str">
            <v/>
          </cell>
          <cell r="M189" t="str">
            <v/>
          </cell>
          <cell r="O189" t="str">
            <v/>
          </cell>
          <cell r="R189" t="str">
            <v/>
          </cell>
        </row>
        <row r="190">
          <cell r="K190" t="str">
            <v/>
          </cell>
          <cell r="L190" t="str">
            <v/>
          </cell>
          <cell r="M190" t="str">
            <v/>
          </cell>
          <cell r="O190" t="str">
            <v/>
          </cell>
          <cell r="R190" t="str">
            <v/>
          </cell>
        </row>
        <row r="191">
          <cell r="K191" t="str">
            <v/>
          </cell>
          <cell r="L191" t="str">
            <v/>
          </cell>
          <cell r="M191" t="str">
            <v/>
          </cell>
          <cell r="O191" t="str">
            <v/>
          </cell>
          <cell r="R191" t="str">
            <v/>
          </cell>
        </row>
        <row r="192">
          <cell r="K192" t="str">
            <v/>
          </cell>
          <cell r="L192" t="str">
            <v/>
          </cell>
          <cell r="M192" t="str">
            <v/>
          </cell>
          <cell r="O192" t="str">
            <v/>
          </cell>
          <cell r="R192" t="str">
            <v/>
          </cell>
        </row>
        <row r="193">
          <cell r="K193" t="str">
            <v/>
          </cell>
          <cell r="L193" t="str">
            <v/>
          </cell>
          <cell r="M193" t="str">
            <v/>
          </cell>
          <cell r="O193" t="str">
            <v/>
          </cell>
          <cell r="R193" t="str">
            <v/>
          </cell>
        </row>
        <row r="194">
          <cell r="K194" t="str">
            <v/>
          </cell>
          <cell r="L194" t="str">
            <v/>
          </cell>
          <cell r="M194" t="str">
            <v/>
          </cell>
          <cell r="O194" t="str">
            <v/>
          </cell>
          <cell r="R194" t="str">
            <v/>
          </cell>
        </row>
        <row r="195">
          <cell r="K195" t="str">
            <v/>
          </cell>
          <cell r="L195" t="str">
            <v/>
          </cell>
          <cell r="M195" t="str">
            <v/>
          </cell>
          <cell r="O195" t="str">
            <v/>
          </cell>
          <cell r="R195" t="str">
            <v/>
          </cell>
        </row>
        <row r="196">
          <cell r="K196" t="str">
            <v/>
          </cell>
          <cell r="L196" t="str">
            <v/>
          </cell>
          <cell r="M196" t="str">
            <v/>
          </cell>
          <cell r="O196" t="str">
            <v/>
          </cell>
          <cell r="R196" t="str">
            <v/>
          </cell>
        </row>
        <row r="197">
          <cell r="K197" t="str">
            <v/>
          </cell>
          <cell r="L197" t="str">
            <v/>
          </cell>
          <cell r="M197" t="str">
            <v/>
          </cell>
          <cell r="O197" t="str">
            <v/>
          </cell>
          <cell r="R197" t="str">
            <v/>
          </cell>
        </row>
        <row r="198">
          <cell r="K198" t="str">
            <v/>
          </cell>
          <cell r="L198" t="str">
            <v/>
          </cell>
          <cell r="M198" t="str">
            <v/>
          </cell>
          <cell r="O198" t="str">
            <v/>
          </cell>
          <cell r="R198" t="str">
            <v/>
          </cell>
        </row>
        <row r="199">
          <cell r="K199" t="str">
            <v/>
          </cell>
          <cell r="L199" t="str">
            <v/>
          </cell>
          <cell r="M199" t="str">
            <v/>
          </cell>
          <cell r="O199" t="str">
            <v/>
          </cell>
          <cell r="R199" t="str">
            <v/>
          </cell>
        </row>
        <row r="200">
          <cell r="K200" t="str">
            <v/>
          </cell>
          <cell r="L200" t="str">
            <v/>
          </cell>
          <cell r="M200" t="str">
            <v/>
          </cell>
          <cell r="O200" t="str">
            <v/>
          </cell>
          <cell r="R200" t="str">
            <v/>
          </cell>
        </row>
        <row r="201">
          <cell r="K201" t="str">
            <v/>
          </cell>
          <cell r="L201" t="str">
            <v/>
          </cell>
          <cell r="M201" t="str">
            <v/>
          </cell>
          <cell r="O201" t="str">
            <v/>
          </cell>
          <cell r="R201" t="str">
            <v/>
          </cell>
        </row>
        <row r="202">
          <cell r="K202" t="str">
            <v/>
          </cell>
          <cell r="L202" t="str">
            <v/>
          </cell>
          <cell r="M202" t="str">
            <v/>
          </cell>
          <cell r="O202" t="str">
            <v/>
          </cell>
          <cell r="R202" t="str">
            <v/>
          </cell>
        </row>
        <row r="203">
          <cell r="K203" t="str">
            <v/>
          </cell>
          <cell r="L203" t="str">
            <v/>
          </cell>
          <cell r="M203" t="str">
            <v/>
          </cell>
          <cell r="O203" t="str">
            <v/>
          </cell>
          <cell r="R203" t="str">
            <v/>
          </cell>
        </row>
        <row r="204">
          <cell r="K204" t="str">
            <v/>
          </cell>
          <cell r="L204" t="str">
            <v/>
          </cell>
          <cell r="M204" t="str">
            <v/>
          </cell>
          <cell r="O204" t="str">
            <v/>
          </cell>
          <cell r="R204" t="str">
            <v/>
          </cell>
        </row>
        <row r="205">
          <cell r="K205" t="str">
            <v/>
          </cell>
          <cell r="L205" t="str">
            <v/>
          </cell>
          <cell r="M205" t="str">
            <v/>
          </cell>
          <cell r="O205" t="str">
            <v/>
          </cell>
          <cell r="R205" t="str">
            <v/>
          </cell>
        </row>
        <row r="206">
          <cell r="K206" t="str">
            <v/>
          </cell>
          <cell r="L206" t="str">
            <v/>
          </cell>
          <cell r="M206" t="str">
            <v/>
          </cell>
          <cell r="O206" t="str">
            <v/>
          </cell>
          <cell r="R206" t="str">
            <v/>
          </cell>
        </row>
        <row r="207">
          <cell r="K207" t="str">
            <v/>
          </cell>
          <cell r="L207" t="str">
            <v/>
          </cell>
          <cell r="M207" t="str">
            <v/>
          </cell>
          <cell r="O207" t="str">
            <v/>
          </cell>
          <cell r="R207" t="str">
            <v/>
          </cell>
        </row>
        <row r="208">
          <cell r="K208" t="str">
            <v/>
          </cell>
          <cell r="L208" t="str">
            <v/>
          </cell>
          <cell r="M208" t="str">
            <v/>
          </cell>
          <cell r="O208" t="str">
            <v/>
          </cell>
          <cell r="R208" t="str">
            <v/>
          </cell>
        </row>
        <row r="209">
          <cell r="K209" t="str">
            <v/>
          </cell>
          <cell r="L209" t="str">
            <v/>
          </cell>
          <cell r="M209" t="str">
            <v/>
          </cell>
          <cell r="O209" t="str">
            <v/>
          </cell>
          <cell r="R209" t="str">
            <v/>
          </cell>
        </row>
        <row r="210">
          <cell r="K210" t="str">
            <v/>
          </cell>
          <cell r="L210" t="str">
            <v/>
          </cell>
          <cell r="M210" t="str">
            <v/>
          </cell>
          <cell r="O210" t="str">
            <v/>
          </cell>
          <cell r="R210" t="str">
            <v/>
          </cell>
        </row>
        <row r="211">
          <cell r="K211" t="str">
            <v/>
          </cell>
          <cell r="L211" t="str">
            <v/>
          </cell>
          <cell r="M211" t="str">
            <v/>
          </cell>
          <cell r="O211" t="str">
            <v/>
          </cell>
          <cell r="R211" t="str">
            <v/>
          </cell>
        </row>
        <row r="212">
          <cell r="K212" t="str">
            <v/>
          </cell>
          <cell r="L212" t="str">
            <v/>
          </cell>
          <cell r="M212" t="str">
            <v/>
          </cell>
          <cell r="O212" t="str">
            <v/>
          </cell>
          <cell r="R212" t="str">
            <v/>
          </cell>
        </row>
        <row r="213">
          <cell r="K213" t="str">
            <v/>
          </cell>
          <cell r="L213" t="str">
            <v/>
          </cell>
          <cell r="M213" t="str">
            <v/>
          </cell>
          <cell r="O213" t="str">
            <v/>
          </cell>
          <cell r="R213" t="str">
            <v/>
          </cell>
        </row>
        <row r="214">
          <cell r="K214" t="str">
            <v/>
          </cell>
          <cell r="L214" t="str">
            <v/>
          </cell>
          <cell r="M214" t="str">
            <v/>
          </cell>
          <cell r="O214" t="str">
            <v/>
          </cell>
          <cell r="R214" t="str">
            <v/>
          </cell>
        </row>
        <row r="215">
          <cell r="K215" t="str">
            <v/>
          </cell>
          <cell r="L215" t="str">
            <v/>
          </cell>
          <cell r="M215" t="str">
            <v/>
          </cell>
          <cell r="O215" t="str">
            <v/>
          </cell>
          <cell r="R215" t="str">
            <v/>
          </cell>
        </row>
        <row r="216">
          <cell r="K216" t="str">
            <v/>
          </cell>
          <cell r="L216" t="str">
            <v/>
          </cell>
          <cell r="M216" t="str">
            <v/>
          </cell>
          <cell r="O216" t="str">
            <v/>
          </cell>
          <cell r="R216" t="str">
            <v/>
          </cell>
        </row>
        <row r="217">
          <cell r="K217" t="str">
            <v/>
          </cell>
          <cell r="L217" t="str">
            <v/>
          </cell>
          <cell r="M217" t="str">
            <v/>
          </cell>
          <cell r="O217" t="str">
            <v/>
          </cell>
          <cell r="R217" t="str">
            <v/>
          </cell>
        </row>
        <row r="218">
          <cell r="K218" t="str">
            <v/>
          </cell>
          <cell r="L218" t="str">
            <v/>
          </cell>
          <cell r="M218" t="str">
            <v/>
          </cell>
          <cell r="O218" t="str">
            <v/>
          </cell>
          <cell r="R218" t="str">
            <v/>
          </cell>
        </row>
        <row r="219">
          <cell r="K219" t="str">
            <v/>
          </cell>
          <cell r="L219" t="str">
            <v/>
          </cell>
          <cell r="M219" t="str">
            <v/>
          </cell>
          <cell r="O219" t="str">
            <v/>
          </cell>
          <cell r="R219" t="str">
            <v/>
          </cell>
        </row>
        <row r="220">
          <cell r="K220" t="str">
            <v/>
          </cell>
          <cell r="L220" t="str">
            <v/>
          </cell>
          <cell r="M220" t="str">
            <v/>
          </cell>
          <cell r="O220" t="str">
            <v/>
          </cell>
          <cell r="R220" t="str">
            <v/>
          </cell>
        </row>
        <row r="221">
          <cell r="K221" t="str">
            <v/>
          </cell>
          <cell r="L221" t="str">
            <v/>
          </cell>
          <cell r="M221" t="str">
            <v/>
          </cell>
          <cell r="O221" t="str">
            <v/>
          </cell>
          <cell r="R221" t="str">
            <v/>
          </cell>
        </row>
        <row r="222">
          <cell r="K222" t="str">
            <v/>
          </cell>
          <cell r="L222" t="str">
            <v/>
          </cell>
          <cell r="M222" t="str">
            <v/>
          </cell>
          <cell r="O222" t="str">
            <v/>
          </cell>
          <cell r="R222" t="str">
            <v/>
          </cell>
        </row>
        <row r="223">
          <cell r="K223" t="str">
            <v/>
          </cell>
          <cell r="L223" t="str">
            <v/>
          </cell>
          <cell r="M223" t="str">
            <v/>
          </cell>
          <cell r="O223" t="str">
            <v/>
          </cell>
          <cell r="R223" t="str">
            <v/>
          </cell>
        </row>
        <row r="224">
          <cell r="K224" t="str">
            <v/>
          </cell>
          <cell r="L224" t="str">
            <v/>
          </cell>
          <cell r="M224" t="str">
            <v/>
          </cell>
          <cell r="O224" t="str">
            <v/>
          </cell>
          <cell r="R224" t="str">
            <v/>
          </cell>
        </row>
        <row r="225">
          <cell r="K225" t="str">
            <v/>
          </cell>
          <cell r="L225" t="str">
            <v/>
          </cell>
          <cell r="M225" t="str">
            <v/>
          </cell>
          <cell r="O225" t="str">
            <v/>
          </cell>
          <cell r="R225" t="str">
            <v/>
          </cell>
        </row>
        <row r="226">
          <cell r="K226" t="str">
            <v/>
          </cell>
          <cell r="L226" t="str">
            <v/>
          </cell>
          <cell r="M226" t="str">
            <v/>
          </cell>
          <cell r="O226" t="str">
            <v/>
          </cell>
          <cell r="R226" t="str">
            <v/>
          </cell>
        </row>
        <row r="227">
          <cell r="K227" t="str">
            <v/>
          </cell>
          <cell r="L227" t="str">
            <v/>
          </cell>
          <cell r="M227" t="str">
            <v/>
          </cell>
          <cell r="O227" t="str">
            <v/>
          </cell>
          <cell r="R227" t="str">
            <v/>
          </cell>
        </row>
        <row r="228">
          <cell r="K228" t="str">
            <v/>
          </cell>
          <cell r="L228" t="str">
            <v/>
          </cell>
          <cell r="M228" t="str">
            <v/>
          </cell>
          <cell r="O228" t="str">
            <v/>
          </cell>
          <cell r="R228" t="str">
            <v/>
          </cell>
        </row>
        <row r="229">
          <cell r="K229" t="str">
            <v/>
          </cell>
          <cell r="L229" t="str">
            <v/>
          </cell>
          <cell r="M229" t="str">
            <v/>
          </cell>
          <cell r="O229" t="str">
            <v/>
          </cell>
          <cell r="R229" t="str">
            <v/>
          </cell>
        </row>
        <row r="230">
          <cell r="K230" t="str">
            <v/>
          </cell>
          <cell r="L230" t="str">
            <v/>
          </cell>
          <cell r="M230" t="str">
            <v/>
          </cell>
          <cell r="O230" t="str">
            <v/>
          </cell>
          <cell r="R230" t="str">
            <v/>
          </cell>
        </row>
        <row r="231">
          <cell r="K231" t="str">
            <v/>
          </cell>
          <cell r="L231" t="str">
            <v/>
          </cell>
          <cell r="M231" t="str">
            <v/>
          </cell>
          <cell r="O231" t="str">
            <v/>
          </cell>
          <cell r="R231" t="str">
            <v/>
          </cell>
        </row>
        <row r="232">
          <cell r="K232" t="str">
            <v/>
          </cell>
          <cell r="L232" t="str">
            <v/>
          </cell>
          <cell r="M232" t="str">
            <v/>
          </cell>
          <cell r="O232" t="str">
            <v/>
          </cell>
          <cell r="R232" t="str">
            <v/>
          </cell>
        </row>
        <row r="233">
          <cell r="K233" t="str">
            <v/>
          </cell>
          <cell r="L233" t="str">
            <v/>
          </cell>
          <cell r="M233" t="str">
            <v/>
          </cell>
          <cell r="O233" t="str">
            <v/>
          </cell>
          <cell r="R233" t="str">
            <v/>
          </cell>
        </row>
        <row r="234">
          <cell r="K234" t="str">
            <v/>
          </cell>
          <cell r="L234" t="str">
            <v/>
          </cell>
          <cell r="M234" t="str">
            <v/>
          </cell>
          <cell r="O234" t="str">
            <v/>
          </cell>
          <cell r="R234" t="str">
            <v/>
          </cell>
        </row>
        <row r="235">
          <cell r="K235" t="str">
            <v/>
          </cell>
          <cell r="L235" t="str">
            <v/>
          </cell>
          <cell r="M235" t="str">
            <v/>
          </cell>
          <cell r="O235" t="str">
            <v/>
          </cell>
          <cell r="R235" t="str">
            <v/>
          </cell>
        </row>
        <row r="236">
          <cell r="K236" t="str">
            <v/>
          </cell>
          <cell r="L236" t="str">
            <v/>
          </cell>
          <cell r="M236" t="str">
            <v/>
          </cell>
          <cell r="O236" t="str">
            <v/>
          </cell>
          <cell r="R236" t="str">
            <v/>
          </cell>
        </row>
        <row r="237">
          <cell r="K237" t="str">
            <v/>
          </cell>
          <cell r="L237" t="str">
            <v/>
          </cell>
          <cell r="M237" t="str">
            <v/>
          </cell>
          <cell r="O237" t="str">
            <v/>
          </cell>
          <cell r="R237" t="str">
            <v/>
          </cell>
        </row>
        <row r="238">
          <cell r="K238" t="str">
            <v/>
          </cell>
          <cell r="L238" t="str">
            <v/>
          </cell>
          <cell r="M238" t="str">
            <v/>
          </cell>
          <cell r="O238" t="str">
            <v/>
          </cell>
          <cell r="R238" t="str">
            <v/>
          </cell>
        </row>
        <row r="239">
          <cell r="K239" t="str">
            <v/>
          </cell>
          <cell r="L239" t="str">
            <v/>
          </cell>
          <cell r="M239" t="str">
            <v/>
          </cell>
          <cell r="O239" t="str">
            <v/>
          </cell>
          <cell r="R239" t="str">
            <v/>
          </cell>
        </row>
        <row r="240">
          <cell r="K240" t="str">
            <v/>
          </cell>
          <cell r="L240" t="str">
            <v/>
          </cell>
          <cell r="M240" t="str">
            <v/>
          </cell>
          <cell r="O240" t="str">
            <v/>
          </cell>
          <cell r="R240" t="str">
            <v/>
          </cell>
        </row>
        <row r="241">
          <cell r="K241" t="str">
            <v/>
          </cell>
          <cell r="L241" t="str">
            <v/>
          </cell>
          <cell r="M241" t="str">
            <v/>
          </cell>
          <cell r="O241" t="str">
            <v/>
          </cell>
          <cell r="R241" t="str">
            <v/>
          </cell>
        </row>
        <row r="242">
          <cell r="K242" t="str">
            <v/>
          </cell>
          <cell r="L242" t="str">
            <v/>
          </cell>
          <cell r="M242" t="str">
            <v/>
          </cell>
          <cell r="O242" t="str">
            <v/>
          </cell>
          <cell r="R242" t="str">
            <v/>
          </cell>
        </row>
        <row r="243">
          <cell r="K243" t="str">
            <v/>
          </cell>
          <cell r="L243" t="str">
            <v/>
          </cell>
          <cell r="M243" t="str">
            <v/>
          </cell>
          <cell r="O243" t="str">
            <v/>
          </cell>
          <cell r="R243" t="str">
            <v/>
          </cell>
        </row>
        <row r="244">
          <cell r="K244" t="str">
            <v/>
          </cell>
          <cell r="L244" t="str">
            <v/>
          </cell>
          <cell r="M244" t="str">
            <v/>
          </cell>
          <cell r="O244" t="str">
            <v/>
          </cell>
          <cell r="R244" t="str">
            <v/>
          </cell>
        </row>
        <row r="245">
          <cell r="K245" t="str">
            <v/>
          </cell>
          <cell r="L245" t="str">
            <v/>
          </cell>
          <cell r="M245" t="str">
            <v/>
          </cell>
          <cell r="O245" t="str">
            <v/>
          </cell>
          <cell r="R245" t="str">
            <v/>
          </cell>
        </row>
        <row r="246">
          <cell r="K246" t="str">
            <v/>
          </cell>
          <cell r="L246" t="str">
            <v/>
          </cell>
          <cell r="M246" t="str">
            <v/>
          </cell>
          <cell r="O246" t="str">
            <v/>
          </cell>
          <cell r="R246" t="str">
            <v/>
          </cell>
        </row>
        <row r="247">
          <cell r="K247" t="str">
            <v/>
          </cell>
          <cell r="L247" t="str">
            <v/>
          </cell>
          <cell r="M247" t="str">
            <v/>
          </cell>
          <cell r="O247" t="str">
            <v/>
          </cell>
          <cell r="R247" t="str">
            <v/>
          </cell>
        </row>
        <row r="248">
          <cell r="K248" t="str">
            <v/>
          </cell>
          <cell r="L248" t="str">
            <v/>
          </cell>
          <cell r="M248" t="str">
            <v/>
          </cell>
          <cell r="O248" t="str">
            <v/>
          </cell>
          <cell r="R248" t="str">
            <v/>
          </cell>
        </row>
        <row r="249">
          <cell r="K249" t="str">
            <v/>
          </cell>
          <cell r="L249" t="str">
            <v/>
          </cell>
          <cell r="M249" t="str">
            <v/>
          </cell>
          <cell r="O249" t="str">
            <v/>
          </cell>
          <cell r="R249" t="str">
            <v/>
          </cell>
        </row>
        <row r="250">
          <cell r="K250" t="str">
            <v/>
          </cell>
          <cell r="L250" t="str">
            <v/>
          </cell>
          <cell r="M250" t="str">
            <v/>
          </cell>
          <cell r="O250" t="str">
            <v/>
          </cell>
          <cell r="R250" t="str">
            <v/>
          </cell>
        </row>
        <row r="251">
          <cell r="K251" t="str">
            <v/>
          </cell>
          <cell r="L251" t="str">
            <v/>
          </cell>
          <cell r="M251" t="str">
            <v/>
          </cell>
          <cell r="O251" t="str">
            <v/>
          </cell>
          <cell r="R251" t="str">
            <v/>
          </cell>
        </row>
        <row r="252">
          <cell r="K252" t="str">
            <v/>
          </cell>
          <cell r="L252" t="str">
            <v/>
          </cell>
          <cell r="M252" t="str">
            <v/>
          </cell>
          <cell r="O252" t="str">
            <v/>
          </cell>
          <cell r="R252" t="str">
            <v/>
          </cell>
        </row>
        <row r="253">
          <cell r="K253" t="str">
            <v/>
          </cell>
          <cell r="L253" t="str">
            <v/>
          </cell>
          <cell r="M253" t="str">
            <v/>
          </cell>
          <cell r="O253" t="str">
            <v/>
          </cell>
          <cell r="R253" t="str">
            <v/>
          </cell>
        </row>
        <row r="254">
          <cell r="K254" t="str">
            <v/>
          </cell>
          <cell r="L254" t="str">
            <v/>
          </cell>
          <cell r="M254" t="str">
            <v/>
          </cell>
          <cell r="O254" t="str">
            <v/>
          </cell>
          <cell r="R254" t="str">
            <v/>
          </cell>
        </row>
        <row r="255">
          <cell r="K255" t="str">
            <v/>
          </cell>
          <cell r="L255" t="str">
            <v/>
          </cell>
          <cell r="M255" t="str">
            <v/>
          </cell>
          <cell r="O255" t="str">
            <v/>
          </cell>
          <cell r="R255" t="str">
            <v/>
          </cell>
        </row>
        <row r="256">
          <cell r="K256" t="str">
            <v/>
          </cell>
          <cell r="L256" t="str">
            <v/>
          </cell>
          <cell r="M256" t="str">
            <v/>
          </cell>
          <cell r="O256" t="str">
            <v/>
          </cell>
          <cell r="R256" t="str">
            <v/>
          </cell>
        </row>
        <row r="257">
          <cell r="K257" t="str">
            <v/>
          </cell>
          <cell r="L257" t="str">
            <v/>
          </cell>
          <cell r="M257" t="str">
            <v/>
          </cell>
          <cell r="O257" t="str">
            <v/>
          </cell>
          <cell r="R257" t="str">
            <v/>
          </cell>
        </row>
        <row r="258">
          <cell r="K258" t="str">
            <v/>
          </cell>
          <cell r="L258" t="str">
            <v/>
          </cell>
          <cell r="M258" t="str">
            <v/>
          </cell>
          <cell r="O258" t="str">
            <v/>
          </cell>
          <cell r="R258" t="str">
            <v/>
          </cell>
        </row>
        <row r="259">
          <cell r="K259" t="str">
            <v/>
          </cell>
          <cell r="L259" t="str">
            <v/>
          </cell>
          <cell r="M259" t="str">
            <v/>
          </cell>
          <cell r="O259" t="str">
            <v/>
          </cell>
          <cell r="R259" t="str">
            <v/>
          </cell>
        </row>
        <row r="260">
          <cell r="K260" t="str">
            <v/>
          </cell>
          <cell r="L260" t="str">
            <v/>
          </cell>
          <cell r="M260" t="str">
            <v/>
          </cell>
          <cell r="O260" t="str">
            <v/>
          </cell>
          <cell r="R260" t="str">
            <v/>
          </cell>
        </row>
        <row r="261">
          <cell r="K261" t="str">
            <v/>
          </cell>
          <cell r="L261" t="str">
            <v/>
          </cell>
          <cell r="M261" t="str">
            <v/>
          </cell>
          <cell r="O261" t="str">
            <v/>
          </cell>
          <cell r="R261" t="str">
            <v/>
          </cell>
        </row>
        <row r="262">
          <cell r="K262" t="str">
            <v/>
          </cell>
          <cell r="L262" t="str">
            <v/>
          </cell>
          <cell r="M262" t="str">
            <v/>
          </cell>
          <cell r="O262" t="str">
            <v/>
          </cell>
          <cell r="R262" t="str">
            <v/>
          </cell>
        </row>
        <row r="263">
          <cell r="K263" t="str">
            <v/>
          </cell>
          <cell r="L263" t="str">
            <v/>
          </cell>
          <cell r="M263" t="str">
            <v/>
          </cell>
          <cell r="O263" t="str">
            <v/>
          </cell>
          <cell r="R263" t="str">
            <v/>
          </cell>
        </row>
        <row r="264">
          <cell r="K264" t="str">
            <v/>
          </cell>
          <cell r="L264" t="str">
            <v/>
          </cell>
          <cell r="M264" t="str">
            <v/>
          </cell>
          <cell r="O264" t="str">
            <v/>
          </cell>
          <cell r="R264" t="str">
            <v/>
          </cell>
        </row>
        <row r="265">
          <cell r="K265" t="str">
            <v/>
          </cell>
          <cell r="L265" t="str">
            <v/>
          </cell>
          <cell r="M265" t="str">
            <v/>
          </cell>
          <cell r="O265" t="str">
            <v/>
          </cell>
          <cell r="R265" t="str">
            <v/>
          </cell>
        </row>
        <row r="266">
          <cell r="K266" t="str">
            <v/>
          </cell>
          <cell r="L266" t="str">
            <v/>
          </cell>
          <cell r="M266" t="str">
            <v/>
          </cell>
          <cell r="O266" t="str">
            <v/>
          </cell>
          <cell r="R266" t="str">
            <v/>
          </cell>
        </row>
        <row r="267">
          <cell r="K267" t="str">
            <v/>
          </cell>
          <cell r="L267" t="str">
            <v/>
          </cell>
          <cell r="M267" t="str">
            <v/>
          </cell>
          <cell r="O267" t="str">
            <v/>
          </cell>
          <cell r="R267" t="str">
            <v/>
          </cell>
        </row>
        <row r="268">
          <cell r="K268" t="str">
            <v/>
          </cell>
          <cell r="L268" t="str">
            <v/>
          </cell>
          <cell r="M268" t="str">
            <v/>
          </cell>
          <cell r="O268" t="str">
            <v/>
          </cell>
          <cell r="R268" t="str">
            <v/>
          </cell>
        </row>
        <row r="269">
          <cell r="K269" t="str">
            <v/>
          </cell>
          <cell r="L269" t="str">
            <v/>
          </cell>
          <cell r="M269" t="str">
            <v/>
          </cell>
          <cell r="O269" t="str">
            <v/>
          </cell>
          <cell r="R269" t="str">
            <v/>
          </cell>
        </row>
        <row r="270">
          <cell r="K270" t="str">
            <v/>
          </cell>
          <cell r="L270" t="str">
            <v/>
          </cell>
          <cell r="M270" t="str">
            <v/>
          </cell>
          <cell r="O270" t="str">
            <v/>
          </cell>
          <cell r="R270" t="str">
            <v/>
          </cell>
        </row>
        <row r="271">
          <cell r="K271" t="str">
            <v/>
          </cell>
          <cell r="L271" t="str">
            <v/>
          </cell>
          <cell r="M271" t="str">
            <v/>
          </cell>
          <cell r="O271" t="str">
            <v/>
          </cell>
          <cell r="R271" t="str">
            <v/>
          </cell>
        </row>
        <row r="272">
          <cell r="K272" t="str">
            <v/>
          </cell>
          <cell r="L272" t="str">
            <v/>
          </cell>
          <cell r="M272" t="str">
            <v/>
          </cell>
          <cell r="O272" t="str">
            <v/>
          </cell>
          <cell r="R272" t="str">
            <v/>
          </cell>
        </row>
        <row r="273">
          <cell r="K273" t="str">
            <v/>
          </cell>
          <cell r="L273" t="str">
            <v/>
          </cell>
          <cell r="M273" t="str">
            <v/>
          </cell>
          <cell r="O273" t="str">
            <v/>
          </cell>
          <cell r="R273" t="str">
            <v/>
          </cell>
        </row>
        <row r="274">
          <cell r="K274" t="str">
            <v/>
          </cell>
          <cell r="L274" t="str">
            <v/>
          </cell>
          <cell r="M274" t="str">
            <v/>
          </cell>
          <cell r="O274" t="str">
            <v/>
          </cell>
          <cell r="R274" t="str">
            <v/>
          </cell>
        </row>
        <row r="275">
          <cell r="K275" t="str">
            <v/>
          </cell>
          <cell r="L275" t="str">
            <v/>
          </cell>
          <cell r="M275" t="str">
            <v/>
          </cell>
          <cell r="O275" t="str">
            <v/>
          </cell>
          <cell r="R275" t="str">
            <v/>
          </cell>
        </row>
        <row r="276">
          <cell r="K276" t="str">
            <v/>
          </cell>
          <cell r="L276" t="str">
            <v/>
          </cell>
          <cell r="M276" t="str">
            <v/>
          </cell>
          <cell r="O276" t="str">
            <v/>
          </cell>
          <cell r="R276" t="str">
            <v/>
          </cell>
        </row>
        <row r="277">
          <cell r="K277" t="str">
            <v/>
          </cell>
          <cell r="L277" t="str">
            <v/>
          </cell>
          <cell r="M277" t="str">
            <v/>
          </cell>
          <cell r="O277" t="str">
            <v/>
          </cell>
          <cell r="R277" t="str">
            <v/>
          </cell>
        </row>
        <row r="278">
          <cell r="K278" t="str">
            <v/>
          </cell>
          <cell r="L278" t="str">
            <v/>
          </cell>
          <cell r="M278" t="str">
            <v/>
          </cell>
          <cell r="O278" t="str">
            <v/>
          </cell>
          <cell r="R278" t="str">
            <v/>
          </cell>
        </row>
        <row r="279">
          <cell r="K279" t="str">
            <v/>
          </cell>
          <cell r="L279" t="str">
            <v/>
          </cell>
          <cell r="M279" t="str">
            <v/>
          </cell>
          <cell r="O279" t="str">
            <v/>
          </cell>
          <cell r="R279" t="str">
            <v/>
          </cell>
        </row>
        <row r="280">
          <cell r="K280" t="str">
            <v/>
          </cell>
          <cell r="L280" t="str">
            <v/>
          </cell>
          <cell r="M280" t="str">
            <v/>
          </cell>
          <cell r="O280" t="str">
            <v/>
          </cell>
          <cell r="R280" t="str">
            <v/>
          </cell>
        </row>
        <row r="281">
          <cell r="K281" t="str">
            <v/>
          </cell>
          <cell r="L281" t="str">
            <v/>
          </cell>
          <cell r="M281" t="str">
            <v/>
          </cell>
          <cell r="O281" t="str">
            <v/>
          </cell>
          <cell r="R281" t="str">
            <v/>
          </cell>
        </row>
        <row r="282">
          <cell r="K282" t="str">
            <v/>
          </cell>
          <cell r="L282" t="str">
            <v/>
          </cell>
          <cell r="M282" t="str">
            <v/>
          </cell>
          <cell r="O282" t="str">
            <v/>
          </cell>
          <cell r="R282" t="str">
            <v/>
          </cell>
        </row>
        <row r="283">
          <cell r="K283" t="str">
            <v/>
          </cell>
          <cell r="L283" t="str">
            <v/>
          </cell>
          <cell r="M283" t="str">
            <v/>
          </cell>
          <cell r="O283" t="str">
            <v/>
          </cell>
          <cell r="R283" t="str">
            <v/>
          </cell>
        </row>
        <row r="284">
          <cell r="K284" t="str">
            <v/>
          </cell>
          <cell r="L284" t="str">
            <v/>
          </cell>
          <cell r="M284" t="str">
            <v/>
          </cell>
          <cell r="O284" t="str">
            <v/>
          </cell>
          <cell r="R284" t="str">
            <v/>
          </cell>
        </row>
        <row r="285">
          <cell r="K285" t="str">
            <v/>
          </cell>
          <cell r="L285" t="str">
            <v/>
          </cell>
          <cell r="M285" t="str">
            <v/>
          </cell>
          <cell r="O285" t="str">
            <v/>
          </cell>
          <cell r="R285" t="str">
            <v/>
          </cell>
        </row>
        <row r="286">
          <cell r="K286" t="str">
            <v/>
          </cell>
          <cell r="L286" t="str">
            <v/>
          </cell>
          <cell r="M286" t="str">
            <v/>
          </cell>
          <cell r="O286" t="str">
            <v/>
          </cell>
          <cell r="R286" t="str">
            <v/>
          </cell>
        </row>
        <row r="287">
          <cell r="K287" t="str">
            <v/>
          </cell>
          <cell r="L287" t="str">
            <v/>
          </cell>
          <cell r="M287" t="str">
            <v/>
          </cell>
          <cell r="O287" t="str">
            <v/>
          </cell>
          <cell r="R287" t="str">
            <v/>
          </cell>
        </row>
        <row r="288">
          <cell r="K288" t="str">
            <v/>
          </cell>
          <cell r="L288" t="str">
            <v/>
          </cell>
          <cell r="M288" t="str">
            <v/>
          </cell>
          <cell r="O288" t="str">
            <v/>
          </cell>
          <cell r="R288" t="str">
            <v/>
          </cell>
        </row>
        <row r="289">
          <cell r="K289" t="str">
            <v/>
          </cell>
          <cell r="L289" t="str">
            <v/>
          </cell>
          <cell r="M289" t="str">
            <v/>
          </cell>
          <cell r="O289" t="str">
            <v/>
          </cell>
          <cell r="R289" t="str">
            <v/>
          </cell>
        </row>
        <row r="290">
          <cell r="K290" t="str">
            <v/>
          </cell>
          <cell r="L290" t="str">
            <v/>
          </cell>
          <cell r="M290" t="str">
            <v/>
          </cell>
          <cell r="O290" t="str">
            <v/>
          </cell>
          <cell r="R290" t="str">
            <v/>
          </cell>
        </row>
        <row r="291">
          <cell r="K291" t="str">
            <v/>
          </cell>
          <cell r="L291" t="str">
            <v/>
          </cell>
          <cell r="M291" t="str">
            <v/>
          </cell>
          <cell r="O291" t="str">
            <v/>
          </cell>
          <cell r="R291" t="str">
            <v/>
          </cell>
        </row>
        <row r="292">
          <cell r="K292" t="str">
            <v/>
          </cell>
          <cell r="L292" t="str">
            <v/>
          </cell>
          <cell r="M292" t="str">
            <v/>
          </cell>
          <cell r="O292" t="str">
            <v/>
          </cell>
          <cell r="R292" t="str">
            <v/>
          </cell>
        </row>
        <row r="293">
          <cell r="K293" t="str">
            <v/>
          </cell>
          <cell r="L293" t="str">
            <v/>
          </cell>
          <cell r="M293" t="str">
            <v/>
          </cell>
          <cell r="O293" t="str">
            <v/>
          </cell>
          <cell r="R293" t="str">
            <v/>
          </cell>
        </row>
        <row r="294">
          <cell r="K294" t="str">
            <v/>
          </cell>
          <cell r="L294" t="str">
            <v/>
          </cell>
          <cell r="M294" t="str">
            <v/>
          </cell>
          <cell r="O294" t="str">
            <v/>
          </cell>
          <cell r="R294" t="str">
            <v/>
          </cell>
        </row>
        <row r="295">
          <cell r="K295" t="str">
            <v/>
          </cell>
          <cell r="L295" t="str">
            <v/>
          </cell>
          <cell r="M295" t="str">
            <v/>
          </cell>
          <cell r="O295" t="str">
            <v/>
          </cell>
          <cell r="R295" t="str">
            <v/>
          </cell>
        </row>
        <row r="296">
          <cell r="K296" t="str">
            <v/>
          </cell>
          <cell r="L296" t="str">
            <v/>
          </cell>
          <cell r="M296" t="str">
            <v/>
          </cell>
          <cell r="O296" t="str">
            <v/>
          </cell>
          <cell r="R296" t="str">
            <v/>
          </cell>
        </row>
        <row r="297">
          <cell r="K297" t="str">
            <v/>
          </cell>
          <cell r="L297" t="str">
            <v/>
          </cell>
          <cell r="M297" t="str">
            <v/>
          </cell>
          <cell r="O297" t="str">
            <v/>
          </cell>
          <cell r="R297" t="str">
            <v/>
          </cell>
        </row>
        <row r="298">
          <cell r="K298" t="str">
            <v/>
          </cell>
          <cell r="L298" t="str">
            <v/>
          </cell>
          <cell r="M298" t="str">
            <v/>
          </cell>
          <cell r="O298" t="str">
            <v/>
          </cell>
          <cell r="R298" t="str">
            <v/>
          </cell>
        </row>
        <row r="299">
          <cell r="K299" t="str">
            <v/>
          </cell>
          <cell r="L299" t="str">
            <v/>
          </cell>
          <cell r="M299" t="str">
            <v/>
          </cell>
          <cell r="O299" t="str">
            <v/>
          </cell>
          <cell r="R299" t="str">
            <v/>
          </cell>
        </row>
        <row r="300">
          <cell r="K300" t="str">
            <v/>
          </cell>
          <cell r="L300" t="str">
            <v/>
          </cell>
          <cell r="M300" t="str">
            <v/>
          </cell>
          <cell r="O300" t="str">
            <v/>
          </cell>
          <cell r="R300" t="str">
            <v/>
          </cell>
        </row>
        <row r="301">
          <cell r="K301" t="str">
            <v/>
          </cell>
          <cell r="L301" t="str">
            <v/>
          </cell>
          <cell r="M301" t="str">
            <v/>
          </cell>
          <cell r="O301" t="str">
            <v/>
          </cell>
          <cell r="R301" t="str">
            <v/>
          </cell>
        </row>
        <row r="302">
          <cell r="K302" t="str">
            <v/>
          </cell>
          <cell r="L302" t="str">
            <v/>
          </cell>
          <cell r="M302" t="str">
            <v/>
          </cell>
          <cell r="O302" t="str">
            <v/>
          </cell>
          <cell r="R302" t="str">
            <v/>
          </cell>
        </row>
        <row r="303">
          <cell r="K303" t="str">
            <v/>
          </cell>
          <cell r="L303" t="str">
            <v/>
          </cell>
          <cell r="M303" t="str">
            <v/>
          </cell>
          <cell r="O303" t="str">
            <v/>
          </cell>
          <cell r="R303" t="str">
            <v/>
          </cell>
        </row>
      </sheetData>
      <sheetData sheetId="16">
        <row r="4">
          <cell r="G4" t="str">
            <v>(pls select)</v>
          </cell>
        </row>
        <row r="8">
          <cell r="H8" t="str">
            <v>(pls select)</v>
          </cell>
        </row>
        <row r="11">
          <cell r="G11" t="str">
            <v>NA</v>
          </cell>
        </row>
        <row r="13">
          <cell r="G13" t="str">
            <v>NA</v>
          </cell>
        </row>
        <row r="20">
          <cell r="G20" t="str">
            <v>NA</v>
          </cell>
        </row>
        <row r="23">
          <cell r="G23" t="str">
            <v>NA</v>
          </cell>
        </row>
        <row r="24">
          <cell r="G24" t="str">
            <v>NA</v>
          </cell>
        </row>
        <row r="27">
          <cell r="G27" t="str">
            <v>NA</v>
          </cell>
        </row>
        <row r="29">
          <cell r="G29" t="str">
            <v>VND</v>
          </cell>
        </row>
        <row r="30">
          <cell r="G30" t="str">
            <v>payable at the beginning</v>
          </cell>
        </row>
        <row r="32">
          <cell r="G32" t="str">
            <v>(pls select)</v>
          </cell>
        </row>
        <row r="36">
          <cell r="G36" t="str">
            <v>(pls select)</v>
          </cell>
        </row>
        <row r="40">
          <cell r="G40" t="str">
            <v>(pls select)</v>
          </cell>
        </row>
        <row r="45">
          <cell r="G45" t="str">
            <v>NA</v>
          </cell>
        </row>
        <row r="49">
          <cell r="G49" t="str">
            <v>NA</v>
          </cell>
        </row>
        <row r="53">
          <cell r="G53" t="str">
            <v>NA</v>
          </cell>
        </row>
        <row r="57">
          <cell r="G57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  <cell r="H72">
            <v>0</v>
          </cell>
        </row>
        <row r="75">
          <cell r="H75">
            <v>0</v>
          </cell>
        </row>
        <row r="124"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O124" t="str">
            <v/>
          </cell>
          <cell r="Q124" t="str">
            <v/>
          </cell>
          <cell r="R124" t="str">
            <v/>
          </cell>
        </row>
        <row r="125">
          <cell r="K125" t="str">
            <v/>
          </cell>
          <cell r="L125" t="str">
            <v/>
          </cell>
          <cell r="M125" t="str">
            <v/>
          </cell>
          <cell r="O125" t="str">
            <v/>
          </cell>
          <cell r="R125" t="str">
            <v/>
          </cell>
        </row>
        <row r="126">
          <cell r="K126" t="str">
            <v/>
          </cell>
          <cell r="L126" t="str">
            <v/>
          </cell>
          <cell r="M126" t="str">
            <v/>
          </cell>
          <cell r="O126" t="str">
            <v/>
          </cell>
          <cell r="R126" t="str">
            <v/>
          </cell>
        </row>
        <row r="127">
          <cell r="K127" t="str">
            <v/>
          </cell>
          <cell r="L127" t="str">
            <v/>
          </cell>
          <cell r="M127" t="str">
            <v/>
          </cell>
          <cell r="O127" t="str">
            <v/>
          </cell>
          <cell r="R127" t="str">
            <v/>
          </cell>
        </row>
        <row r="128">
          <cell r="K128" t="str">
            <v/>
          </cell>
          <cell r="L128" t="str">
            <v/>
          </cell>
          <cell r="M128" t="str">
            <v/>
          </cell>
          <cell r="O128" t="str">
            <v/>
          </cell>
          <cell r="R128" t="str">
            <v/>
          </cell>
        </row>
        <row r="129">
          <cell r="K129" t="str">
            <v/>
          </cell>
          <cell r="L129" t="str">
            <v/>
          </cell>
          <cell r="M129" t="str">
            <v/>
          </cell>
          <cell r="O129" t="str">
            <v/>
          </cell>
          <cell r="R129" t="str">
            <v/>
          </cell>
        </row>
        <row r="130">
          <cell r="K130" t="str">
            <v/>
          </cell>
          <cell r="L130" t="str">
            <v/>
          </cell>
          <cell r="M130" t="str">
            <v/>
          </cell>
          <cell r="O130" t="str">
            <v/>
          </cell>
          <cell r="R130" t="str">
            <v/>
          </cell>
        </row>
        <row r="131">
          <cell r="K131" t="str">
            <v/>
          </cell>
          <cell r="L131" t="str">
            <v/>
          </cell>
          <cell r="M131" t="str">
            <v/>
          </cell>
          <cell r="O131" t="str">
            <v/>
          </cell>
          <cell r="R131" t="str">
            <v/>
          </cell>
        </row>
        <row r="132">
          <cell r="K132" t="str">
            <v/>
          </cell>
          <cell r="L132" t="str">
            <v/>
          </cell>
          <cell r="M132" t="str">
            <v/>
          </cell>
          <cell r="O132" t="str">
            <v/>
          </cell>
          <cell r="R132" t="str">
            <v/>
          </cell>
        </row>
        <row r="133">
          <cell r="K133" t="str">
            <v/>
          </cell>
          <cell r="L133" t="str">
            <v/>
          </cell>
          <cell r="M133" t="str">
            <v/>
          </cell>
          <cell r="O133" t="str">
            <v/>
          </cell>
          <cell r="R133" t="str">
            <v/>
          </cell>
        </row>
        <row r="134">
          <cell r="K134" t="str">
            <v/>
          </cell>
          <cell r="L134" t="str">
            <v/>
          </cell>
          <cell r="M134" t="str">
            <v/>
          </cell>
          <cell r="O134" t="str">
            <v/>
          </cell>
          <cell r="R134" t="str">
            <v/>
          </cell>
        </row>
        <row r="135">
          <cell r="K135" t="str">
            <v/>
          </cell>
          <cell r="L135" t="str">
            <v/>
          </cell>
          <cell r="M135" t="str">
            <v/>
          </cell>
          <cell r="O135" t="str">
            <v/>
          </cell>
          <cell r="R135" t="str">
            <v/>
          </cell>
        </row>
        <row r="136">
          <cell r="K136" t="str">
            <v/>
          </cell>
          <cell r="L136" t="str">
            <v/>
          </cell>
          <cell r="M136" t="str">
            <v/>
          </cell>
          <cell r="O136" t="str">
            <v/>
          </cell>
          <cell r="R136" t="str">
            <v/>
          </cell>
        </row>
        <row r="137">
          <cell r="K137" t="str">
            <v/>
          </cell>
          <cell r="L137" t="str">
            <v/>
          </cell>
          <cell r="M137" t="str">
            <v/>
          </cell>
          <cell r="O137" t="str">
            <v/>
          </cell>
          <cell r="R137" t="str">
            <v/>
          </cell>
        </row>
        <row r="138">
          <cell r="K138" t="str">
            <v/>
          </cell>
          <cell r="L138" t="str">
            <v/>
          </cell>
          <cell r="M138" t="str">
            <v/>
          </cell>
          <cell r="O138" t="str">
            <v/>
          </cell>
          <cell r="R138" t="str">
            <v/>
          </cell>
        </row>
        <row r="139">
          <cell r="K139" t="str">
            <v/>
          </cell>
          <cell r="L139" t="str">
            <v/>
          </cell>
          <cell r="M139" t="str">
            <v/>
          </cell>
          <cell r="O139" t="str">
            <v/>
          </cell>
          <cell r="R139" t="str">
            <v/>
          </cell>
        </row>
        <row r="140">
          <cell r="K140" t="str">
            <v/>
          </cell>
          <cell r="L140" t="str">
            <v/>
          </cell>
          <cell r="M140" t="str">
            <v/>
          </cell>
          <cell r="O140" t="str">
            <v/>
          </cell>
          <cell r="R140" t="str">
            <v/>
          </cell>
        </row>
        <row r="141">
          <cell r="K141" t="str">
            <v/>
          </cell>
          <cell r="L141" t="str">
            <v/>
          </cell>
          <cell r="M141" t="str">
            <v/>
          </cell>
          <cell r="O141" t="str">
            <v/>
          </cell>
          <cell r="R141" t="str">
            <v/>
          </cell>
        </row>
        <row r="142">
          <cell r="K142" t="str">
            <v/>
          </cell>
          <cell r="L142" t="str">
            <v/>
          </cell>
          <cell r="M142" t="str">
            <v/>
          </cell>
          <cell r="O142" t="str">
            <v/>
          </cell>
          <cell r="R142" t="str">
            <v/>
          </cell>
        </row>
        <row r="143">
          <cell r="K143" t="str">
            <v/>
          </cell>
          <cell r="L143" t="str">
            <v/>
          </cell>
          <cell r="M143" t="str">
            <v/>
          </cell>
          <cell r="O143" t="str">
            <v/>
          </cell>
          <cell r="R143" t="str">
            <v/>
          </cell>
        </row>
        <row r="144">
          <cell r="K144" t="str">
            <v/>
          </cell>
          <cell r="L144" t="str">
            <v/>
          </cell>
          <cell r="M144" t="str">
            <v/>
          </cell>
          <cell r="O144" t="str">
            <v/>
          </cell>
          <cell r="R144" t="str">
            <v/>
          </cell>
        </row>
        <row r="145">
          <cell r="K145" t="str">
            <v/>
          </cell>
          <cell r="L145" t="str">
            <v/>
          </cell>
          <cell r="M145" t="str">
            <v/>
          </cell>
          <cell r="O145" t="str">
            <v/>
          </cell>
          <cell r="R145" t="str">
            <v/>
          </cell>
        </row>
        <row r="146">
          <cell r="K146" t="str">
            <v/>
          </cell>
          <cell r="L146" t="str">
            <v/>
          </cell>
          <cell r="M146" t="str">
            <v/>
          </cell>
          <cell r="O146" t="str">
            <v/>
          </cell>
          <cell r="R146" t="str">
            <v/>
          </cell>
        </row>
        <row r="147">
          <cell r="K147" t="str">
            <v/>
          </cell>
          <cell r="L147" t="str">
            <v/>
          </cell>
          <cell r="M147" t="str">
            <v/>
          </cell>
          <cell r="O147" t="str">
            <v/>
          </cell>
          <cell r="R147" t="str">
            <v/>
          </cell>
        </row>
        <row r="148">
          <cell r="K148" t="str">
            <v/>
          </cell>
          <cell r="L148" t="str">
            <v/>
          </cell>
          <cell r="M148" t="str">
            <v/>
          </cell>
          <cell r="O148" t="str">
            <v/>
          </cell>
          <cell r="R148" t="str">
            <v/>
          </cell>
        </row>
        <row r="149">
          <cell r="K149" t="str">
            <v/>
          </cell>
          <cell r="L149" t="str">
            <v/>
          </cell>
          <cell r="M149" t="str">
            <v/>
          </cell>
          <cell r="O149" t="str">
            <v/>
          </cell>
          <cell r="R149" t="str">
            <v/>
          </cell>
        </row>
        <row r="150">
          <cell r="K150" t="str">
            <v/>
          </cell>
          <cell r="L150" t="str">
            <v/>
          </cell>
          <cell r="M150" t="str">
            <v/>
          </cell>
          <cell r="O150" t="str">
            <v/>
          </cell>
          <cell r="R150" t="str">
            <v/>
          </cell>
        </row>
        <row r="151">
          <cell r="K151" t="str">
            <v/>
          </cell>
          <cell r="L151" t="str">
            <v/>
          </cell>
          <cell r="M151" t="str">
            <v/>
          </cell>
          <cell r="O151" t="str">
            <v/>
          </cell>
          <cell r="R151" t="str">
            <v/>
          </cell>
        </row>
        <row r="152">
          <cell r="K152" t="str">
            <v/>
          </cell>
          <cell r="L152" t="str">
            <v/>
          </cell>
          <cell r="M152" t="str">
            <v/>
          </cell>
          <cell r="O152" t="str">
            <v/>
          </cell>
          <cell r="R152" t="str">
            <v/>
          </cell>
        </row>
        <row r="153">
          <cell r="K153" t="str">
            <v/>
          </cell>
          <cell r="L153" t="str">
            <v/>
          </cell>
          <cell r="M153" t="str">
            <v/>
          </cell>
          <cell r="O153" t="str">
            <v/>
          </cell>
          <cell r="R153" t="str">
            <v/>
          </cell>
        </row>
        <row r="154">
          <cell r="K154" t="str">
            <v/>
          </cell>
          <cell r="L154" t="str">
            <v/>
          </cell>
          <cell r="M154" t="str">
            <v/>
          </cell>
          <cell r="O154" t="str">
            <v/>
          </cell>
          <cell r="R154" t="str">
            <v/>
          </cell>
        </row>
        <row r="155">
          <cell r="K155" t="str">
            <v/>
          </cell>
          <cell r="L155" t="str">
            <v/>
          </cell>
          <cell r="M155" t="str">
            <v/>
          </cell>
          <cell r="O155" t="str">
            <v/>
          </cell>
          <cell r="R155" t="str">
            <v/>
          </cell>
        </row>
        <row r="156">
          <cell r="K156" t="str">
            <v/>
          </cell>
          <cell r="L156" t="str">
            <v/>
          </cell>
          <cell r="M156" t="str">
            <v/>
          </cell>
          <cell r="O156" t="str">
            <v/>
          </cell>
          <cell r="R156" t="str">
            <v/>
          </cell>
        </row>
        <row r="157">
          <cell r="K157" t="str">
            <v/>
          </cell>
          <cell r="L157" t="str">
            <v/>
          </cell>
          <cell r="M157" t="str">
            <v/>
          </cell>
          <cell r="O157" t="str">
            <v/>
          </cell>
          <cell r="R157" t="str">
            <v/>
          </cell>
        </row>
        <row r="158">
          <cell r="K158" t="str">
            <v/>
          </cell>
          <cell r="L158" t="str">
            <v/>
          </cell>
          <cell r="M158" t="str">
            <v/>
          </cell>
          <cell r="O158" t="str">
            <v/>
          </cell>
          <cell r="R158" t="str">
            <v/>
          </cell>
        </row>
        <row r="159">
          <cell r="K159" t="str">
            <v/>
          </cell>
          <cell r="L159" t="str">
            <v/>
          </cell>
          <cell r="M159" t="str">
            <v/>
          </cell>
          <cell r="O159" t="str">
            <v/>
          </cell>
          <cell r="R159" t="str">
            <v/>
          </cell>
        </row>
        <row r="160">
          <cell r="K160" t="str">
            <v/>
          </cell>
          <cell r="L160" t="str">
            <v/>
          </cell>
          <cell r="M160" t="str">
            <v/>
          </cell>
          <cell r="O160" t="str">
            <v/>
          </cell>
          <cell r="R160" t="str">
            <v/>
          </cell>
        </row>
        <row r="161">
          <cell r="K161" t="str">
            <v/>
          </cell>
          <cell r="L161" t="str">
            <v/>
          </cell>
          <cell r="M161" t="str">
            <v/>
          </cell>
          <cell r="O161" t="str">
            <v/>
          </cell>
          <cell r="R161" t="str">
            <v/>
          </cell>
        </row>
        <row r="162">
          <cell r="K162" t="str">
            <v/>
          </cell>
          <cell r="L162" t="str">
            <v/>
          </cell>
          <cell r="M162" t="str">
            <v/>
          </cell>
          <cell r="O162" t="str">
            <v/>
          </cell>
          <cell r="R162" t="str">
            <v/>
          </cell>
        </row>
        <row r="163">
          <cell r="K163" t="str">
            <v/>
          </cell>
          <cell r="L163" t="str">
            <v/>
          </cell>
          <cell r="M163" t="str">
            <v/>
          </cell>
          <cell r="O163" t="str">
            <v/>
          </cell>
          <cell r="R163" t="str">
            <v/>
          </cell>
        </row>
        <row r="164">
          <cell r="K164" t="str">
            <v/>
          </cell>
          <cell r="L164" t="str">
            <v/>
          </cell>
          <cell r="M164" t="str">
            <v/>
          </cell>
          <cell r="O164" t="str">
            <v/>
          </cell>
          <cell r="R164" t="str">
            <v/>
          </cell>
        </row>
        <row r="165">
          <cell r="K165" t="str">
            <v/>
          </cell>
          <cell r="L165" t="str">
            <v/>
          </cell>
          <cell r="M165" t="str">
            <v/>
          </cell>
          <cell r="O165" t="str">
            <v/>
          </cell>
          <cell r="R165" t="str">
            <v/>
          </cell>
        </row>
        <row r="166">
          <cell r="K166" t="str">
            <v/>
          </cell>
          <cell r="L166" t="str">
            <v/>
          </cell>
          <cell r="M166" t="str">
            <v/>
          </cell>
          <cell r="O166" t="str">
            <v/>
          </cell>
          <cell r="R166" t="str">
            <v/>
          </cell>
        </row>
        <row r="167">
          <cell r="K167" t="str">
            <v/>
          </cell>
          <cell r="L167" t="str">
            <v/>
          </cell>
          <cell r="M167" t="str">
            <v/>
          </cell>
          <cell r="O167" t="str">
            <v/>
          </cell>
          <cell r="R167" t="str">
            <v/>
          </cell>
        </row>
        <row r="168">
          <cell r="K168" t="str">
            <v/>
          </cell>
          <cell r="L168" t="str">
            <v/>
          </cell>
          <cell r="M168" t="str">
            <v/>
          </cell>
          <cell r="O168" t="str">
            <v/>
          </cell>
          <cell r="R168" t="str">
            <v/>
          </cell>
        </row>
        <row r="169">
          <cell r="K169" t="str">
            <v/>
          </cell>
          <cell r="L169" t="str">
            <v/>
          </cell>
          <cell r="M169" t="str">
            <v/>
          </cell>
          <cell r="O169" t="str">
            <v/>
          </cell>
          <cell r="R169" t="str">
            <v/>
          </cell>
        </row>
        <row r="170">
          <cell r="K170" t="str">
            <v/>
          </cell>
          <cell r="L170" t="str">
            <v/>
          </cell>
          <cell r="M170" t="str">
            <v/>
          </cell>
          <cell r="O170" t="str">
            <v/>
          </cell>
          <cell r="R170" t="str">
            <v/>
          </cell>
        </row>
        <row r="171">
          <cell r="K171" t="str">
            <v/>
          </cell>
          <cell r="L171" t="str">
            <v/>
          </cell>
          <cell r="M171" t="str">
            <v/>
          </cell>
          <cell r="O171" t="str">
            <v/>
          </cell>
          <cell r="R171" t="str">
            <v/>
          </cell>
        </row>
        <row r="172">
          <cell r="K172" t="str">
            <v/>
          </cell>
          <cell r="L172" t="str">
            <v/>
          </cell>
          <cell r="M172" t="str">
            <v/>
          </cell>
          <cell r="O172" t="str">
            <v/>
          </cell>
          <cell r="R172" t="str">
            <v/>
          </cell>
        </row>
        <row r="173">
          <cell r="K173" t="str">
            <v/>
          </cell>
          <cell r="L173" t="str">
            <v/>
          </cell>
          <cell r="M173" t="str">
            <v/>
          </cell>
          <cell r="O173" t="str">
            <v/>
          </cell>
          <cell r="R173" t="str">
            <v/>
          </cell>
        </row>
        <row r="174">
          <cell r="K174" t="str">
            <v/>
          </cell>
          <cell r="L174" t="str">
            <v/>
          </cell>
          <cell r="M174" t="str">
            <v/>
          </cell>
          <cell r="O174" t="str">
            <v/>
          </cell>
          <cell r="R174" t="str">
            <v/>
          </cell>
        </row>
        <row r="175">
          <cell r="K175" t="str">
            <v/>
          </cell>
          <cell r="L175" t="str">
            <v/>
          </cell>
          <cell r="M175" t="str">
            <v/>
          </cell>
          <cell r="O175" t="str">
            <v/>
          </cell>
          <cell r="R175" t="str">
            <v/>
          </cell>
        </row>
        <row r="176">
          <cell r="K176" t="str">
            <v/>
          </cell>
          <cell r="L176" t="str">
            <v/>
          </cell>
          <cell r="M176" t="str">
            <v/>
          </cell>
          <cell r="O176" t="str">
            <v/>
          </cell>
          <cell r="R176" t="str">
            <v/>
          </cell>
        </row>
        <row r="177">
          <cell r="K177" t="str">
            <v/>
          </cell>
          <cell r="L177" t="str">
            <v/>
          </cell>
          <cell r="M177" t="str">
            <v/>
          </cell>
          <cell r="O177" t="str">
            <v/>
          </cell>
          <cell r="R177" t="str">
            <v/>
          </cell>
        </row>
        <row r="178">
          <cell r="K178" t="str">
            <v/>
          </cell>
          <cell r="L178" t="str">
            <v/>
          </cell>
          <cell r="M178" t="str">
            <v/>
          </cell>
          <cell r="O178" t="str">
            <v/>
          </cell>
          <cell r="R178" t="str">
            <v/>
          </cell>
        </row>
        <row r="179">
          <cell r="K179" t="str">
            <v/>
          </cell>
          <cell r="L179" t="str">
            <v/>
          </cell>
          <cell r="M179" t="str">
            <v/>
          </cell>
          <cell r="O179" t="str">
            <v/>
          </cell>
          <cell r="R179" t="str">
            <v/>
          </cell>
        </row>
        <row r="180">
          <cell r="K180" t="str">
            <v/>
          </cell>
          <cell r="L180" t="str">
            <v/>
          </cell>
          <cell r="M180" t="str">
            <v/>
          </cell>
          <cell r="O180" t="str">
            <v/>
          </cell>
          <cell r="R180" t="str">
            <v/>
          </cell>
        </row>
        <row r="181">
          <cell r="K181" t="str">
            <v/>
          </cell>
          <cell r="L181" t="str">
            <v/>
          </cell>
          <cell r="M181" t="str">
            <v/>
          </cell>
          <cell r="O181" t="str">
            <v/>
          </cell>
          <cell r="R181" t="str">
            <v/>
          </cell>
        </row>
        <row r="182">
          <cell r="K182" t="str">
            <v/>
          </cell>
          <cell r="L182" t="str">
            <v/>
          </cell>
          <cell r="M182" t="str">
            <v/>
          </cell>
          <cell r="O182" t="str">
            <v/>
          </cell>
          <cell r="R182" t="str">
            <v/>
          </cell>
        </row>
        <row r="183">
          <cell r="K183" t="str">
            <v/>
          </cell>
          <cell r="L183" t="str">
            <v/>
          </cell>
          <cell r="M183" t="str">
            <v/>
          </cell>
          <cell r="O183" t="str">
            <v/>
          </cell>
          <cell r="R183" t="str">
            <v/>
          </cell>
        </row>
        <row r="184">
          <cell r="K184" t="str">
            <v/>
          </cell>
          <cell r="L184" t="str">
            <v/>
          </cell>
          <cell r="M184" t="str">
            <v/>
          </cell>
          <cell r="O184" t="str">
            <v/>
          </cell>
          <cell r="R184" t="str">
            <v/>
          </cell>
        </row>
        <row r="185">
          <cell r="K185" t="str">
            <v/>
          </cell>
          <cell r="L185" t="str">
            <v/>
          </cell>
          <cell r="M185" t="str">
            <v/>
          </cell>
          <cell r="O185" t="str">
            <v/>
          </cell>
          <cell r="R185" t="str">
            <v/>
          </cell>
        </row>
        <row r="186">
          <cell r="K186" t="str">
            <v/>
          </cell>
          <cell r="L186" t="str">
            <v/>
          </cell>
          <cell r="M186" t="str">
            <v/>
          </cell>
          <cell r="O186" t="str">
            <v/>
          </cell>
          <cell r="R186" t="str">
            <v/>
          </cell>
        </row>
        <row r="187">
          <cell r="K187" t="str">
            <v/>
          </cell>
          <cell r="L187" t="str">
            <v/>
          </cell>
          <cell r="M187" t="str">
            <v/>
          </cell>
          <cell r="O187" t="str">
            <v/>
          </cell>
          <cell r="R187" t="str">
            <v/>
          </cell>
        </row>
        <row r="188">
          <cell r="K188" t="str">
            <v/>
          </cell>
          <cell r="L188" t="str">
            <v/>
          </cell>
          <cell r="M188" t="str">
            <v/>
          </cell>
          <cell r="O188" t="str">
            <v/>
          </cell>
          <cell r="R188" t="str">
            <v/>
          </cell>
        </row>
        <row r="189">
          <cell r="K189" t="str">
            <v/>
          </cell>
          <cell r="L189" t="str">
            <v/>
          </cell>
          <cell r="M189" t="str">
            <v/>
          </cell>
          <cell r="O189" t="str">
            <v/>
          </cell>
          <cell r="R189" t="str">
            <v/>
          </cell>
        </row>
        <row r="190">
          <cell r="K190" t="str">
            <v/>
          </cell>
          <cell r="L190" t="str">
            <v/>
          </cell>
          <cell r="M190" t="str">
            <v/>
          </cell>
          <cell r="O190" t="str">
            <v/>
          </cell>
          <cell r="R190" t="str">
            <v/>
          </cell>
        </row>
        <row r="191">
          <cell r="K191" t="str">
            <v/>
          </cell>
          <cell r="L191" t="str">
            <v/>
          </cell>
          <cell r="M191" t="str">
            <v/>
          </cell>
          <cell r="O191" t="str">
            <v/>
          </cell>
          <cell r="R191" t="str">
            <v/>
          </cell>
        </row>
        <row r="192">
          <cell r="K192" t="str">
            <v/>
          </cell>
          <cell r="L192" t="str">
            <v/>
          </cell>
          <cell r="M192" t="str">
            <v/>
          </cell>
          <cell r="O192" t="str">
            <v/>
          </cell>
          <cell r="R192" t="str">
            <v/>
          </cell>
        </row>
        <row r="193">
          <cell r="K193" t="str">
            <v/>
          </cell>
          <cell r="L193" t="str">
            <v/>
          </cell>
          <cell r="M193" t="str">
            <v/>
          </cell>
          <cell r="O193" t="str">
            <v/>
          </cell>
          <cell r="R193" t="str">
            <v/>
          </cell>
        </row>
        <row r="194">
          <cell r="K194" t="str">
            <v/>
          </cell>
          <cell r="L194" t="str">
            <v/>
          </cell>
          <cell r="M194" t="str">
            <v/>
          </cell>
          <cell r="O194" t="str">
            <v/>
          </cell>
          <cell r="R194" t="str">
            <v/>
          </cell>
        </row>
        <row r="195">
          <cell r="K195" t="str">
            <v/>
          </cell>
          <cell r="L195" t="str">
            <v/>
          </cell>
          <cell r="M195" t="str">
            <v/>
          </cell>
          <cell r="O195" t="str">
            <v/>
          </cell>
          <cell r="R195" t="str">
            <v/>
          </cell>
        </row>
        <row r="196">
          <cell r="K196" t="str">
            <v/>
          </cell>
          <cell r="L196" t="str">
            <v/>
          </cell>
          <cell r="M196" t="str">
            <v/>
          </cell>
          <cell r="O196" t="str">
            <v/>
          </cell>
          <cell r="R196" t="str">
            <v/>
          </cell>
        </row>
        <row r="197">
          <cell r="K197" t="str">
            <v/>
          </cell>
          <cell r="L197" t="str">
            <v/>
          </cell>
          <cell r="M197" t="str">
            <v/>
          </cell>
          <cell r="O197" t="str">
            <v/>
          </cell>
          <cell r="R197" t="str">
            <v/>
          </cell>
        </row>
        <row r="198">
          <cell r="K198" t="str">
            <v/>
          </cell>
          <cell r="L198" t="str">
            <v/>
          </cell>
          <cell r="M198" t="str">
            <v/>
          </cell>
          <cell r="O198" t="str">
            <v/>
          </cell>
          <cell r="R198" t="str">
            <v/>
          </cell>
        </row>
        <row r="199">
          <cell r="K199" t="str">
            <v/>
          </cell>
          <cell r="L199" t="str">
            <v/>
          </cell>
          <cell r="M199" t="str">
            <v/>
          </cell>
          <cell r="O199" t="str">
            <v/>
          </cell>
          <cell r="R199" t="str">
            <v/>
          </cell>
        </row>
        <row r="200">
          <cell r="K200" t="str">
            <v/>
          </cell>
          <cell r="L200" t="str">
            <v/>
          </cell>
          <cell r="M200" t="str">
            <v/>
          </cell>
          <cell r="O200" t="str">
            <v/>
          </cell>
          <cell r="R200" t="str">
            <v/>
          </cell>
        </row>
        <row r="201">
          <cell r="K201" t="str">
            <v/>
          </cell>
          <cell r="L201" t="str">
            <v/>
          </cell>
          <cell r="M201" t="str">
            <v/>
          </cell>
          <cell r="O201" t="str">
            <v/>
          </cell>
          <cell r="R201" t="str">
            <v/>
          </cell>
        </row>
        <row r="202">
          <cell r="K202" t="str">
            <v/>
          </cell>
          <cell r="L202" t="str">
            <v/>
          </cell>
          <cell r="M202" t="str">
            <v/>
          </cell>
          <cell r="O202" t="str">
            <v/>
          </cell>
          <cell r="R202" t="str">
            <v/>
          </cell>
        </row>
        <row r="203">
          <cell r="K203" t="str">
            <v/>
          </cell>
          <cell r="L203" t="str">
            <v/>
          </cell>
          <cell r="M203" t="str">
            <v/>
          </cell>
          <cell r="O203" t="str">
            <v/>
          </cell>
          <cell r="R203" t="str">
            <v/>
          </cell>
        </row>
        <row r="204">
          <cell r="K204" t="str">
            <v/>
          </cell>
          <cell r="L204" t="str">
            <v/>
          </cell>
          <cell r="M204" t="str">
            <v/>
          </cell>
          <cell r="O204" t="str">
            <v/>
          </cell>
          <cell r="R204" t="str">
            <v/>
          </cell>
        </row>
        <row r="205">
          <cell r="K205" t="str">
            <v/>
          </cell>
          <cell r="L205" t="str">
            <v/>
          </cell>
          <cell r="M205" t="str">
            <v/>
          </cell>
          <cell r="O205" t="str">
            <v/>
          </cell>
          <cell r="R205" t="str">
            <v/>
          </cell>
        </row>
        <row r="206">
          <cell r="K206" t="str">
            <v/>
          </cell>
          <cell r="L206" t="str">
            <v/>
          </cell>
          <cell r="M206" t="str">
            <v/>
          </cell>
          <cell r="O206" t="str">
            <v/>
          </cell>
          <cell r="R206" t="str">
            <v/>
          </cell>
        </row>
        <row r="207">
          <cell r="K207" t="str">
            <v/>
          </cell>
          <cell r="L207" t="str">
            <v/>
          </cell>
          <cell r="M207" t="str">
            <v/>
          </cell>
          <cell r="O207" t="str">
            <v/>
          </cell>
          <cell r="R207" t="str">
            <v/>
          </cell>
        </row>
        <row r="208">
          <cell r="K208" t="str">
            <v/>
          </cell>
          <cell r="L208" t="str">
            <v/>
          </cell>
          <cell r="M208" t="str">
            <v/>
          </cell>
          <cell r="O208" t="str">
            <v/>
          </cell>
          <cell r="R208" t="str">
            <v/>
          </cell>
        </row>
        <row r="209">
          <cell r="K209" t="str">
            <v/>
          </cell>
          <cell r="L209" t="str">
            <v/>
          </cell>
          <cell r="M209" t="str">
            <v/>
          </cell>
          <cell r="O209" t="str">
            <v/>
          </cell>
          <cell r="R209" t="str">
            <v/>
          </cell>
        </row>
        <row r="210">
          <cell r="K210" t="str">
            <v/>
          </cell>
          <cell r="L210" t="str">
            <v/>
          </cell>
          <cell r="M210" t="str">
            <v/>
          </cell>
          <cell r="O210" t="str">
            <v/>
          </cell>
          <cell r="R210" t="str">
            <v/>
          </cell>
        </row>
        <row r="211">
          <cell r="K211" t="str">
            <v/>
          </cell>
          <cell r="L211" t="str">
            <v/>
          </cell>
          <cell r="M211" t="str">
            <v/>
          </cell>
          <cell r="O211" t="str">
            <v/>
          </cell>
          <cell r="R211" t="str">
            <v/>
          </cell>
        </row>
        <row r="212">
          <cell r="K212" t="str">
            <v/>
          </cell>
          <cell r="L212" t="str">
            <v/>
          </cell>
          <cell r="M212" t="str">
            <v/>
          </cell>
          <cell r="O212" t="str">
            <v/>
          </cell>
          <cell r="R212" t="str">
            <v/>
          </cell>
        </row>
        <row r="213">
          <cell r="K213" t="str">
            <v/>
          </cell>
          <cell r="L213" t="str">
            <v/>
          </cell>
          <cell r="M213" t="str">
            <v/>
          </cell>
          <cell r="O213" t="str">
            <v/>
          </cell>
          <cell r="R213" t="str">
            <v/>
          </cell>
        </row>
        <row r="214">
          <cell r="K214" t="str">
            <v/>
          </cell>
          <cell r="L214" t="str">
            <v/>
          </cell>
          <cell r="M214" t="str">
            <v/>
          </cell>
          <cell r="O214" t="str">
            <v/>
          </cell>
          <cell r="R214" t="str">
            <v/>
          </cell>
        </row>
        <row r="215">
          <cell r="K215" t="str">
            <v/>
          </cell>
          <cell r="L215" t="str">
            <v/>
          </cell>
          <cell r="M215" t="str">
            <v/>
          </cell>
          <cell r="O215" t="str">
            <v/>
          </cell>
          <cell r="R215" t="str">
            <v/>
          </cell>
        </row>
        <row r="216">
          <cell r="K216" t="str">
            <v/>
          </cell>
          <cell r="L216" t="str">
            <v/>
          </cell>
          <cell r="M216" t="str">
            <v/>
          </cell>
          <cell r="O216" t="str">
            <v/>
          </cell>
          <cell r="R216" t="str">
            <v/>
          </cell>
        </row>
        <row r="217">
          <cell r="K217" t="str">
            <v/>
          </cell>
          <cell r="L217" t="str">
            <v/>
          </cell>
          <cell r="M217" t="str">
            <v/>
          </cell>
          <cell r="O217" t="str">
            <v/>
          </cell>
          <cell r="R217" t="str">
            <v/>
          </cell>
        </row>
        <row r="218">
          <cell r="K218" t="str">
            <v/>
          </cell>
          <cell r="L218" t="str">
            <v/>
          </cell>
          <cell r="M218" t="str">
            <v/>
          </cell>
          <cell r="O218" t="str">
            <v/>
          </cell>
          <cell r="R218" t="str">
            <v/>
          </cell>
        </row>
        <row r="219">
          <cell r="K219" t="str">
            <v/>
          </cell>
          <cell r="L219" t="str">
            <v/>
          </cell>
          <cell r="M219" t="str">
            <v/>
          </cell>
          <cell r="O219" t="str">
            <v/>
          </cell>
          <cell r="R219" t="str">
            <v/>
          </cell>
        </row>
        <row r="220">
          <cell r="K220" t="str">
            <v/>
          </cell>
          <cell r="L220" t="str">
            <v/>
          </cell>
          <cell r="M220" t="str">
            <v/>
          </cell>
          <cell r="O220" t="str">
            <v/>
          </cell>
          <cell r="R220" t="str">
            <v/>
          </cell>
        </row>
        <row r="221">
          <cell r="K221" t="str">
            <v/>
          </cell>
          <cell r="L221" t="str">
            <v/>
          </cell>
          <cell r="M221" t="str">
            <v/>
          </cell>
          <cell r="O221" t="str">
            <v/>
          </cell>
          <cell r="R221" t="str">
            <v/>
          </cell>
        </row>
        <row r="222">
          <cell r="K222" t="str">
            <v/>
          </cell>
          <cell r="L222" t="str">
            <v/>
          </cell>
          <cell r="M222" t="str">
            <v/>
          </cell>
          <cell r="O222" t="str">
            <v/>
          </cell>
          <cell r="R222" t="str">
            <v/>
          </cell>
        </row>
        <row r="223">
          <cell r="K223" t="str">
            <v/>
          </cell>
          <cell r="L223" t="str">
            <v/>
          </cell>
          <cell r="M223" t="str">
            <v/>
          </cell>
          <cell r="O223" t="str">
            <v/>
          </cell>
          <cell r="R223" t="str">
            <v/>
          </cell>
        </row>
        <row r="224">
          <cell r="K224" t="str">
            <v/>
          </cell>
          <cell r="L224" t="str">
            <v/>
          </cell>
          <cell r="M224" t="str">
            <v/>
          </cell>
          <cell r="O224" t="str">
            <v/>
          </cell>
          <cell r="R224" t="str">
            <v/>
          </cell>
        </row>
        <row r="225">
          <cell r="K225" t="str">
            <v/>
          </cell>
          <cell r="L225" t="str">
            <v/>
          </cell>
          <cell r="M225" t="str">
            <v/>
          </cell>
          <cell r="O225" t="str">
            <v/>
          </cell>
          <cell r="R225" t="str">
            <v/>
          </cell>
        </row>
        <row r="226">
          <cell r="K226" t="str">
            <v/>
          </cell>
          <cell r="L226" t="str">
            <v/>
          </cell>
          <cell r="M226" t="str">
            <v/>
          </cell>
          <cell r="O226" t="str">
            <v/>
          </cell>
          <cell r="R226" t="str">
            <v/>
          </cell>
        </row>
        <row r="227">
          <cell r="K227" t="str">
            <v/>
          </cell>
          <cell r="L227" t="str">
            <v/>
          </cell>
          <cell r="M227" t="str">
            <v/>
          </cell>
          <cell r="O227" t="str">
            <v/>
          </cell>
          <cell r="R227" t="str">
            <v/>
          </cell>
        </row>
        <row r="228">
          <cell r="K228" t="str">
            <v/>
          </cell>
          <cell r="L228" t="str">
            <v/>
          </cell>
          <cell r="M228" t="str">
            <v/>
          </cell>
          <cell r="O228" t="str">
            <v/>
          </cell>
          <cell r="R228" t="str">
            <v/>
          </cell>
        </row>
        <row r="229">
          <cell r="K229" t="str">
            <v/>
          </cell>
          <cell r="L229" t="str">
            <v/>
          </cell>
          <cell r="M229" t="str">
            <v/>
          </cell>
          <cell r="O229" t="str">
            <v/>
          </cell>
          <cell r="R229" t="str">
            <v/>
          </cell>
        </row>
        <row r="230">
          <cell r="K230" t="str">
            <v/>
          </cell>
          <cell r="L230" t="str">
            <v/>
          </cell>
          <cell r="M230" t="str">
            <v/>
          </cell>
          <cell r="O230" t="str">
            <v/>
          </cell>
          <cell r="R230" t="str">
            <v/>
          </cell>
        </row>
        <row r="231">
          <cell r="K231" t="str">
            <v/>
          </cell>
          <cell r="L231" t="str">
            <v/>
          </cell>
          <cell r="M231" t="str">
            <v/>
          </cell>
          <cell r="O231" t="str">
            <v/>
          </cell>
          <cell r="R231" t="str">
            <v/>
          </cell>
        </row>
        <row r="232">
          <cell r="K232" t="str">
            <v/>
          </cell>
          <cell r="L232" t="str">
            <v/>
          </cell>
          <cell r="M232" t="str">
            <v/>
          </cell>
          <cell r="O232" t="str">
            <v/>
          </cell>
          <cell r="R232" t="str">
            <v/>
          </cell>
        </row>
        <row r="233">
          <cell r="K233" t="str">
            <v/>
          </cell>
          <cell r="L233" t="str">
            <v/>
          </cell>
          <cell r="M233" t="str">
            <v/>
          </cell>
          <cell r="O233" t="str">
            <v/>
          </cell>
          <cell r="R233" t="str">
            <v/>
          </cell>
        </row>
        <row r="234">
          <cell r="K234" t="str">
            <v/>
          </cell>
          <cell r="L234" t="str">
            <v/>
          </cell>
          <cell r="M234" t="str">
            <v/>
          </cell>
          <cell r="O234" t="str">
            <v/>
          </cell>
          <cell r="R234" t="str">
            <v/>
          </cell>
        </row>
        <row r="235">
          <cell r="K235" t="str">
            <v/>
          </cell>
          <cell r="L235" t="str">
            <v/>
          </cell>
          <cell r="M235" t="str">
            <v/>
          </cell>
          <cell r="O235" t="str">
            <v/>
          </cell>
          <cell r="R235" t="str">
            <v/>
          </cell>
        </row>
        <row r="236">
          <cell r="K236" t="str">
            <v/>
          </cell>
          <cell r="L236" t="str">
            <v/>
          </cell>
          <cell r="M236" t="str">
            <v/>
          </cell>
          <cell r="O236" t="str">
            <v/>
          </cell>
          <cell r="R236" t="str">
            <v/>
          </cell>
        </row>
        <row r="237">
          <cell r="K237" t="str">
            <v/>
          </cell>
          <cell r="L237" t="str">
            <v/>
          </cell>
          <cell r="M237" t="str">
            <v/>
          </cell>
          <cell r="O237" t="str">
            <v/>
          </cell>
          <cell r="R237" t="str">
            <v/>
          </cell>
        </row>
        <row r="238">
          <cell r="K238" t="str">
            <v/>
          </cell>
          <cell r="L238" t="str">
            <v/>
          </cell>
          <cell r="M238" t="str">
            <v/>
          </cell>
          <cell r="O238" t="str">
            <v/>
          </cell>
          <cell r="R238" t="str">
            <v/>
          </cell>
        </row>
        <row r="239">
          <cell r="K239" t="str">
            <v/>
          </cell>
          <cell r="L239" t="str">
            <v/>
          </cell>
          <cell r="M239" t="str">
            <v/>
          </cell>
          <cell r="O239" t="str">
            <v/>
          </cell>
          <cell r="R239" t="str">
            <v/>
          </cell>
        </row>
        <row r="240">
          <cell r="K240" t="str">
            <v/>
          </cell>
          <cell r="L240" t="str">
            <v/>
          </cell>
          <cell r="M240" t="str">
            <v/>
          </cell>
          <cell r="O240" t="str">
            <v/>
          </cell>
          <cell r="R240" t="str">
            <v/>
          </cell>
        </row>
        <row r="241">
          <cell r="K241" t="str">
            <v/>
          </cell>
          <cell r="L241" t="str">
            <v/>
          </cell>
          <cell r="M241" t="str">
            <v/>
          </cell>
          <cell r="O241" t="str">
            <v/>
          </cell>
          <cell r="R241" t="str">
            <v/>
          </cell>
        </row>
        <row r="242">
          <cell r="K242" t="str">
            <v/>
          </cell>
          <cell r="L242" t="str">
            <v/>
          </cell>
          <cell r="M242" t="str">
            <v/>
          </cell>
          <cell r="O242" t="str">
            <v/>
          </cell>
          <cell r="R242" t="str">
            <v/>
          </cell>
        </row>
        <row r="243">
          <cell r="K243" t="str">
            <v/>
          </cell>
          <cell r="L243" t="str">
            <v/>
          </cell>
          <cell r="M243" t="str">
            <v/>
          </cell>
          <cell r="O243" t="str">
            <v/>
          </cell>
          <cell r="R243" t="str">
            <v/>
          </cell>
        </row>
        <row r="244">
          <cell r="K244" t="str">
            <v/>
          </cell>
          <cell r="L244" t="str">
            <v/>
          </cell>
          <cell r="M244" t="str">
            <v/>
          </cell>
          <cell r="O244" t="str">
            <v/>
          </cell>
          <cell r="R244" t="str">
            <v/>
          </cell>
        </row>
        <row r="245">
          <cell r="K245" t="str">
            <v/>
          </cell>
          <cell r="L245" t="str">
            <v/>
          </cell>
          <cell r="M245" t="str">
            <v/>
          </cell>
          <cell r="O245" t="str">
            <v/>
          </cell>
          <cell r="R245" t="str">
            <v/>
          </cell>
        </row>
        <row r="246">
          <cell r="K246" t="str">
            <v/>
          </cell>
          <cell r="L246" t="str">
            <v/>
          </cell>
          <cell r="M246" t="str">
            <v/>
          </cell>
          <cell r="O246" t="str">
            <v/>
          </cell>
          <cell r="R246" t="str">
            <v/>
          </cell>
        </row>
        <row r="247">
          <cell r="K247" t="str">
            <v/>
          </cell>
          <cell r="L247" t="str">
            <v/>
          </cell>
          <cell r="M247" t="str">
            <v/>
          </cell>
          <cell r="O247" t="str">
            <v/>
          </cell>
          <cell r="R247" t="str">
            <v/>
          </cell>
        </row>
        <row r="248">
          <cell r="K248" t="str">
            <v/>
          </cell>
          <cell r="L248" t="str">
            <v/>
          </cell>
          <cell r="M248" t="str">
            <v/>
          </cell>
          <cell r="O248" t="str">
            <v/>
          </cell>
          <cell r="R248" t="str">
            <v/>
          </cell>
        </row>
        <row r="249">
          <cell r="K249" t="str">
            <v/>
          </cell>
          <cell r="L249" t="str">
            <v/>
          </cell>
          <cell r="M249" t="str">
            <v/>
          </cell>
          <cell r="O249" t="str">
            <v/>
          </cell>
          <cell r="R249" t="str">
            <v/>
          </cell>
        </row>
        <row r="250">
          <cell r="K250" t="str">
            <v/>
          </cell>
          <cell r="L250" t="str">
            <v/>
          </cell>
          <cell r="M250" t="str">
            <v/>
          </cell>
          <cell r="O250" t="str">
            <v/>
          </cell>
          <cell r="R250" t="str">
            <v/>
          </cell>
        </row>
        <row r="251">
          <cell r="K251" t="str">
            <v/>
          </cell>
          <cell r="L251" t="str">
            <v/>
          </cell>
          <cell r="M251" t="str">
            <v/>
          </cell>
          <cell r="O251" t="str">
            <v/>
          </cell>
          <cell r="R251" t="str">
            <v/>
          </cell>
        </row>
        <row r="252">
          <cell r="K252" t="str">
            <v/>
          </cell>
          <cell r="L252" t="str">
            <v/>
          </cell>
          <cell r="M252" t="str">
            <v/>
          </cell>
          <cell r="O252" t="str">
            <v/>
          </cell>
          <cell r="R252" t="str">
            <v/>
          </cell>
        </row>
        <row r="253">
          <cell r="K253" t="str">
            <v/>
          </cell>
          <cell r="L253" t="str">
            <v/>
          </cell>
          <cell r="M253" t="str">
            <v/>
          </cell>
          <cell r="O253" t="str">
            <v/>
          </cell>
          <cell r="R253" t="str">
            <v/>
          </cell>
        </row>
        <row r="254">
          <cell r="K254" t="str">
            <v/>
          </cell>
          <cell r="L254" t="str">
            <v/>
          </cell>
          <cell r="M254" t="str">
            <v/>
          </cell>
          <cell r="O254" t="str">
            <v/>
          </cell>
          <cell r="R254" t="str">
            <v/>
          </cell>
        </row>
        <row r="255">
          <cell r="K255" t="str">
            <v/>
          </cell>
          <cell r="L255" t="str">
            <v/>
          </cell>
          <cell r="M255" t="str">
            <v/>
          </cell>
          <cell r="O255" t="str">
            <v/>
          </cell>
          <cell r="R255" t="str">
            <v/>
          </cell>
        </row>
        <row r="256">
          <cell r="K256" t="str">
            <v/>
          </cell>
          <cell r="L256" t="str">
            <v/>
          </cell>
          <cell r="M256" t="str">
            <v/>
          </cell>
          <cell r="O256" t="str">
            <v/>
          </cell>
          <cell r="R256" t="str">
            <v/>
          </cell>
        </row>
        <row r="257">
          <cell r="K257" t="str">
            <v/>
          </cell>
          <cell r="L257" t="str">
            <v/>
          </cell>
          <cell r="M257" t="str">
            <v/>
          </cell>
          <cell r="O257" t="str">
            <v/>
          </cell>
          <cell r="R257" t="str">
            <v/>
          </cell>
        </row>
        <row r="258">
          <cell r="K258" t="str">
            <v/>
          </cell>
          <cell r="L258" t="str">
            <v/>
          </cell>
          <cell r="M258" t="str">
            <v/>
          </cell>
          <cell r="O258" t="str">
            <v/>
          </cell>
          <cell r="R258" t="str">
            <v/>
          </cell>
        </row>
        <row r="259">
          <cell r="K259" t="str">
            <v/>
          </cell>
          <cell r="L259" t="str">
            <v/>
          </cell>
          <cell r="M259" t="str">
            <v/>
          </cell>
          <cell r="O259" t="str">
            <v/>
          </cell>
          <cell r="R259" t="str">
            <v/>
          </cell>
        </row>
        <row r="260">
          <cell r="K260" t="str">
            <v/>
          </cell>
          <cell r="L260" t="str">
            <v/>
          </cell>
          <cell r="M260" t="str">
            <v/>
          </cell>
          <cell r="O260" t="str">
            <v/>
          </cell>
          <cell r="R260" t="str">
            <v/>
          </cell>
        </row>
        <row r="261">
          <cell r="K261" t="str">
            <v/>
          </cell>
          <cell r="L261" t="str">
            <v/>
          </cell>
          <cell r="M261" t="str">
            <v/>
          </cell>
          <cell r="O261" t="str">
            <v/>
          </cell>
          <cell r="R261" t="str">
            <v/>
          </cell>
        </row>
        <row r="262">
          <cell r="K262" t="str">
            <v/>
          </cell>
          <cell r="L262" t="str">
            <v/>
          </cell>
          <cell r="M262" t="str">
            <v/>
          </cell>
          <cell r="O262" t="str">
            <v/>
          </cell>
          <cell r="R262" t="str">
            <v/>
          </cell>
        </row>
        <row r="263">
          <cell r="K263" t="str">
            <v/>
          </cell>
          <cell r="L263" t="str">
            <v/>
          </cell>
          <cell r="M263" t="str">
            <v/>
          </cell>
          <cell r="O263" t="str">
            <v/>
          </cell>
          <cell r="R263" t="str">
            <v/>
          </cell>
        </row>
        <row r="264">
          <cell r="K264" t="str">
            <v/>
          </cell>
          <cell r="L264" t="str">
            <v/>
          </cell>
          <cell r="M264" t="str">
            <v/>
          </cell>
          <cell r="O264" t="str">
            <v/>
          </cell>
          <cell r="R264" t="str">
            <v/>
          </cell>
        </row>
        <row r="265">
          <cell r="K265" t="str">
            <v/>
          </cell>
          <cell r="L265" t="str">
            <v/>
          </cell>
          <cell r="M265" t="str">
            <v/>
          </cell>
          <cell r="O265" t="str">
            <v/>
          </cell>
          <cell r="R265" t="str">
            <v/>
          </cell>
        </row>
        <row r="266">
          <cell r="K266" t="str">
            <v/>
          </cell>
          <cell r="L266" t="str">
            <v/>
          </cell>
          <cell r="M266" t="str">
            <v/>
          </cell>
          <cell r="O266" t="str">
            <v/>
          </cell>
          <cell r="R266" t="str">
            <v/>
          </cell>
        </row>
        <row r="267">
          <cell r="K267" t="str">
            <v/>
          </cell>
          <cell r="L267" t="str">
            <v/>
          </cell>
          <cell r="M267" t="str">
            <v/>
          </cell>
          <cell r="O267" t="str">
            <v/>
          </cell>
          <cell r="R267" t="str">
            <v/>
          </cell>
        </row>
        <row r="268">
          <cell r="K268" t="str">
            <v/>
          </cell>
          <cell r="L268" t="str">
            <v/>
          </cell>
          <cell r="M268" t="str">
            <v/>
          </cell>
          <cell r="O268" t="str">
            <v/>
          </cell>
          <cell r="R268" t="str">
            <v/>
          </cell>
        </row>
        <row r="269">
          <cell r="K269" t="str">
            <v/>
          </cell>
          <cell r="L269" t="str">
            <v/>
          </cell>
          <cell r="M269" t="str">
            <v/>
          </cell>
          <cell r="O269" t="str">
            <v/>
          </cell>
          <cell r="R269" t="str">
            <v/>
          </cell>
        </row>
        <row r="270">
          <cell r="K270" t="str">
            <v/>
          </cell>
          <cell r="L270" t="str">
            <v/>
          </cell>
          <cell r="M270" t="str">
            <v/>
          </cell>
          <cell r="O270" t="str">
            <v/>
          </cell>
          <cell r="R270" t="str">
            <v/>
          </cell>
        </row>
        <row r="271">
          <cell r="K271" t="str">
            <v/>
          </cell>
          <cell r="L271" t="str">
            <v/>
          </cell>
          <cell r="M271" t="str">
            <v/>
          </cell>
          <cell r="O271" t="str">
            <v/>
          </cell>
          <cell r="R271" t="str">
            <v/>
          </cell>
        </row>
        <row r="272">
          <cell r="K272" t="str">
            <v/>
          </cell>
          <cell r="L272" t="str">
            <v/>
          </cell>
          <cell r="M272" t="str">
            <v/>
          </cell>
          <cell r="O272" t="str">
            <v/>
          </cell>
          <cell r="R272" t="str">
            <v/>
          </cell>
        </row>
        <row r="273">
          <cell r="K273" t="str">
            <v/>
          </cell>
          <cell r="L273" t="str">
            <v/>
          </cell>
          <cell r="M273" t="str">
            <v/>
          </cell>
          <cell r="O273" t="str">
            <v/>
          </cell>
          <cell r="R273" t="str">
            <v/>
          </cell>
        </row>
        <row r="274">
          <cell r="K274" t="str">
            <v/>
          </cell>
          <cell r="L274" t="str">
            <v/>
          </cell>
          <cell r="M274" t="str">
            <v/>
          </cell>
          <cell r="O274" t="str">
            <v/>
          </cell>
          <cell r="R274" t="str">
            <v/>
          </cell>
        </row>
        <row r="275">
          <cell r="K275" t="str">
            <v/>
          </cell>
          <cell r="L275" t="str">
            <v/>
          </cell>
          <cell r="M275" t="str">
            <v/>
          </cell>
          <cell r="O275" t="str">
            <v/>
          </cell>
          <cell r="R275" t="str">
            <v/>
          </cell>
        </row>
        <row r="276">
          <cell r="K276" t="str">
            <v/>
          </cell>
          <cell r="L276" t="str">
            <v/>
          </cell>
          <cell r="M276" t="str">
            <v/>
          </cell>
          <cell r="O276" t="str">
            <v/>
          </cell>
          <cell r="R276" t="str">
            <v/>
          </cell>
        </row>
        <row r="277">
          <cell r="K277" t="str">
            <v/>
          </cell>
          <cell r="L277" t="str">
            <v/>
          </cell>
          <cell r="M277" t="str">
            <v/>
          </cell>
          <cell r="O277" t="str">
            <v/>
          </cell>
          <cell r="R277" t="str">
            <v/>
          </cell>
        </row>
        <row r="278">
          <cell r="K278" t="str">
            <v/>
          </cell>
          <cell r="L278" t="str">
            <v/>
          </cell>
          <cell r="M278" t="str">
            <v/>
          </cell>
          <cell r="O278" t="str">
            <v/>
          </cell>
          <cell r="R278" t="str">
            <v/>
          </cell>
        </row>
        <row r="279">
          <cell r="K279" t="str">
            <v/>
          </cell>
          <cell r="L279" t="str">
            <v/>
          </cell>
          <cell r="M279" t="str">
            <v/>
          </cell>
          <cell r="O279" t="str">
            <v/>
          </cell>
          <cell r="R279" t="str">
            <v/>
          </cell>
        </row>
        <row r="280">
          <cell r="K280" t="str">
            <v/>
          </cell>
          <cell r="L280" t="str">
            <v/>
          </cell>
          <cell r="M280" t="str">
            <v/>
          </cell>
          <cell r="O280" t="str">
            <v/>
          </cell>
          <cell r="R280" t="str">
            <v/>
          </cell>
        </row>
        <row r="281">
          <cell r="K281" t="str">
            <v/>
          </cell>
          <cell r="L281" t="str">
            <v/>
          </cell>
          <cell r="M281" t="str">
            <v/>
          </cell>
          <cell r="O281" t="str">
            <v/>
          </cell>
          <cell r="R281" t="str">
            <v/>
          </cell>
        </row>
        <row r="282">
          <cell r="K282" t="str">
            <v/>
          </cell>
          <cell r="L282" t="str">
            <v/>
          </cell>
          <cell r="M282" t="str">
            <v/>
          </cell>
          <cell r="O282" t="str">
            <v/>
          </cell>
          <cell r="R282" t="str">
            <v/>
          </cell>
        </row>
        <row r="283">
          <cell r="K283" t="str">
            <v/>
          </cell>
          <cell r="L283" t="str">
            <v/>
          </cell>
          <cell r="M283" t="str">
            <v/>
          </cell>
          <cell r="O283" t="str">
            <v/>
          </cell>
          <cell r="R283" t="str">
            <v/>
          </cell>
        </row>
        <row r="284">
          <cell r="K284" t="str">
            <v/>
          </cell>
          <cell r="L284" t="str">
            <v/>
          </cell>
          <cell r="M284" t="str">
            <v/>
          </cell>
          <cell r="O284" t="str">
            <v/>
          </cell>
          <cell r="R284" t="str">
            <v/>
          </cell>
        </row>
        <row r="285">
          <cell r="K285" t="str">
            <v/>
          </cell>
          <cell r="L285" t="str">
            <v/>
          </cell>
          <cell r="M285" t="str">
            <v/>
          </cell>
          <cell r="O285" t="str">
            <v/>
          </cell>
          <cell r="R285" t="str">
            <v/>
          </cell>
        </row>
        <row r="286">
          <cell r="K286" t="str">
            <v/>
          </cell>
          <cell r="L286" t="str">
            <v/>
          </cell>
          <cell r="M286" t="str">
            <v/>
          </cell>
          <cell r="O286" t="str">
            <v/>
          </cell>
          <cell r="R286" t="str">
            <v/>
          </cell>
        </row>
        <row r="287">
          <cell r="K287" t="str">
            <v/>
          </cell>
          <cell r="L287" t="str">
            <v/>
          </cell>
          <cell r="M287" t="str">
            <v/>
          </cell>
          <cell r="O287" t="str">
            <v/>
          </cell>
          <cell r="R287" t="str">
            <v/>
          </cell>
        </row>
        <row r="288">
          <cell r="K288" t="str">
            <v/>
          </cell>
          <cell r="L288" t="str">
            <v/>
          </cell>
          <cell r="M288" t="str">
            <v/>
          </cell>
          <cell r="O288" t="str">
            <v/>
          </cell>
          <cell r="R288" t="str">
            <v/>
          </cell>
        </row>
        <row r="289">
          <cell r="K289" t="str">
            <v/>
          </cell>
          <cell r="L289" t="str">
            <v/>
          </cell>
          <cell r="M289" t="str">
            <v/>
          </cell>
          <cell r="O289" t="str">
            <v/>
          </cell>
          <cell r="R289" t="str">
            <v/>
          </cell>
        </row>
        <row r="290">
          <cell r="K290" t="str">
            <v/>
          </cell>
          <cell r="L290" t="str">
            <v/>
          </cell>
          <cell r="M290" t="str">
            <v/>
          </cell>
          <cell r="O290" t="str">
            <v/>
          </cell>
          <cell r="R290" t="str">
            <v/>
          </cell>
        </row>
        <row r="291">
          <cell r="K291" t="str">
            <v/>
          </cell>
          <cell r="L291" t="str">
            <v/>
          </cell>
          <cell r="M291" t="str">
            <v/>
          </cell>
          <cell r="O291" t="str">
            <v/>
          </cell>
          <cell r="R291" t="str">
            <v/>
          </cell>
        </row>
        <row r="292">
          <cell r="K292" t="str">
            <v/>
          </cell>
          <cell r="L292" t="str">
            <v/>
          </cell>
          <cell r="M292" t="str">
            <v/>
          </cell>
          <cell r="O292" t="str">
            <v/>
          </cell>
          <cell r="R292" t="str">
            <v/>
          </cell>
        </row>
        <row r="293">
          <cell r="K293" t="str">
            <v/>
          </cell>
          <cell r="L293" t="str">
            <v/>
          </cell>
          <cell r="M293" t="str">
            <v/>
          </cell>
          <cell r="O293" t="str">
            <v/>
          </cell>
          <cell r="R293" t="str">
            <v/>
          </cell>
        </row>
        <row r="294">
          <cell r="K294" t="str">
            <v/>
          </cell>
          <cell r="L294" t="str">
            <v/>
          </cell>
          <cell r="M294" t="str">
            <v/>
          </cell>
          <cell r="O294" t="str">
            <v/>
          </cell>
          <cell r="R294" t="str">
            <v/>
          </cell>
        </row>
        <row r="295">
          <cell r="K295" t="str">
            <v/>
          </cell>
          <cell r="L295" t="str">
            <v/>
          </cell>
          <cell r="M295" t="str">
            <v/>
          </cell>
          <cell r="O295" t="str">
            <v/>
          </cell>
          <cell r="R295" t="str">
            <v/>
          </cell>
        </row>
        <row r="296">
          <cell r="K296" t="str">
            <v/>
          </cell>
          <cell r="L296" t="str">
            <v/>
          </cell>
          <cell r="M296" t="str">
            <v/>
          </cell>
          <cell r="O296" t="str">
            <v/>
          </cell>
          <cell r="R296" t="str">
            <v/>
          </cell>
        </row>
        <row r="297">
          <cell r="K297" t="str">
            <v/>
          </cell>
          <cell r="L297" t="str">
            <v/>
          </cell>
          <cell r="M297" t="str">
            <v/>
          </cell>
          <cell r="O297" t="str">
            <v/>
          </cell>
          <cell r="R297" t="str">
            <v/>
          </cell>
        </row>
        <row r="298">
          <cell r="K298" t="str">
            <v/>
          </cell>
          <cell r="L298" t="str">
            <v/>
          </cell>
          <cell r="M298" t="str">
            <v/>
          </cell>
          <cell r="O298" t="str">
            <v/>
          </cell>
          <cell r="R298" t="str">
            <v/>
          </cell>
        </row>
        <row r="299">
          <cell r="K299" t="str">
            <v/>
          </cell>
          <cell r="L299" t="str">
            <v/>
          </cell>
          <cell r="M299" t="str">
            <v/>
          </cell>
          <cell r="O299" t="str">
            <v/>
          </cell>
          <cell r="R299" t="str">
            <v/>
          </cell>
        </row>
        <row r="300">
          <cell r="K300" t="str">
            <v/>
          </cell>
          <cell r="L300" t="str">
            <v/>
          </cell>
          <cell r="M300" t="str">
            <v/>
          </cell>
          <cell r="O300" t="str">
            <v/>
          </cell>
          <cell r="R300" t="str">
            <v/>
          </cell>
        </row>
        <row r="301">
          <cell r="K301" t="str">
            <v/>
          </cell>
          <cell r="L301" t="str">
            <v/>
          </cell>
          <cell r="M301" t="str">
            <v/>
          </cell>
          <cell r="O301" t="str">
            <v/>
          </cell>
          <cell r="R301" t="str">
            <v/>
          </cell>
        </row>
        <row r="302">
          <cell r="K302" t="str">
            <v/>
          </cell>
          <cell r="L302" t="str">
            <v/>
          </cell>
          <cell r="M302" t="str">
            <v/>
          </cell>
          <cell r="O302" t="str">
            <v/>
          </cell>
          <cell r="R302" t="str">
            <v/>
          </cell>
        </row>
        <row r="303">
          <cell r="K303" t="str">
            <v/>
          </cell>
          <cell r="L303" t="str">
            <v/>
          </cell>
          <cell r="M303" t="str">
            <v/>
          </cell>
          <cell r="O303" t="str">
            <v/>
          </cell>
          <cell r="R303" t="str">
            <v/>
          </cell>
        </row>
      </sheetData>
      <sheetData sheetId="17">
        <row r="4">
          <cell r="G4" t="str">
            <v>(pls select)</v>
          </cell>
        </row>
        <row r="8">
          <cell r="H8" t="str">
            <v>(pls select)</v>
          </cell>
        </row>
        <row r="11">
          <cell r="G11" t="str">
            <v>NA</v>
          </cell>
        </row>
        <row r="13">
          <cell r="G13" t="str">
            <v>NA</v>
          </cell>
        </row>
        <row r="20">
          <cell r="G20" t="str">
            <v>NA</v>
          </cell>
        </row>
        <row r="23">
          <cell r="G23" t="str">
            <v>NA</v>
          </cell>
        </row>
        <row r="24">
          <cell r="G24" t="str">
            <v>NA</v>
          </cell>
        </row>
        <row r="27">
          <cell r="G27" t="str">
            <v>NA</v>
          </cell>
        </row>
        <row r="29">
          <cell r="G29" t="str">
            <v>VND</v>
          </cell>
        </row>
        <row r="30">
          <cell r="G30" t="str">
            <v>payable at the beginning</v>
          </cell>
        </row>
        <row r="32">
          <cell r="G32" t="str">
            <v>(pls select)</v>
          </cell>
        </row>
        <row r="36">
          <cell r="G36" t="str">
            <v>(pls select)</v>
          </cell>
        </row>
        <row r="40">
          <cell r="G40" t="str">
            <v>(pls select)</v>
          </cell>
        </row>
        <row r="45">
          <cell r="G45" t="str">
            <v>NA</v>
          </cell>
        </row>
        <row r="49">
          <cell r="G49" t="str">
            <v>NA</v>
          </cell>
        </row>
        <row r="53">
          <cell r="G53" t="str">
            <v>NA</v>
          </cell>
        </row>
        <row r="57">
          <cell r="G57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  <cell r="H72">
            <v>0</v>
          </cell>
        </row>
        <row r="75">
          <cell r="H75">
            <v>0</v>
          </cell>
        </row>
        <row r="124"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O124" t="str">
            <v/>
          </cell>
          <cell r="Q124" t="str">
            <v/>
          </cell>
          <cell r="R124" t="str">
            <v/>
          </cell>
        </row>
        <row r="125">
          <cell r="K125" t="str">
            <v/>
          </cell>
          <cell r="L125" t="str">
            <v/>
          </cell>
          <cell r="M125" t="str">
            <v/>
          </cell>
          <cell r="O125" t="str">
            <v/>
          </cell>
          <cell r="R125" t="str">
            <v/>
          </cell>
        </row>
        <row r="126">
          <cell r="K126" t="str">
            <v/>
          </cell>
          <cell r="L126" t="str">
            <v/>
          </cell>
          <cell r="M126" t="str">
            <v/>
          </cell>
          <cell r="O126" t="str">
            <v/>
          </cell>
          <cell r="R126" t="str">
            <v/>
          </cell>
        </row>
        <row r="127">
          <cell r="K127" t="str">
            <v/>
          </cell>
          <cell r="L127" t="str">
            <v/>
          </cell>
          <cell r="M127" t="str">
            <v/>
          </cell>
          <cell r="O127" t="str">
            <v/>
          </cell>
          <cell r="R127" t="str">
            <v/>
          </cell>
        </row>
        <row r="128">
          <cell r="K128" t="str">
            <v/>
          </cell>
          <cell r="L128" t="str">
            <v/>
          </cell>
          <cell r="M128" t="str">
            <v/>
          </cell>
          <cell r="O128" t="str">
            <v/>
          </cell>
          <cell r="R128" t="str">
            <v/>
          </cell>
        </row>
        <row r="129">
          <cell r="K129" t="str">
            <v/>
          </cell>
          <cell r="L129" t="str">
            <v/>
          </cell>
          <cell r="M129" t="str">
            <v/>
          </cell>
          <cell r="O129" t="str">
            <v/>
          </cell>
          <cell r="R129" t="str">
            <v/>
          </cell>
        </row>
        <row r="130">
          <cell r="K130" t="str">
            <v/>
          </cell>
          <cell r="L130" t="str">
            <v/>
          </cell>
          <cell r="M130" t="str">
            <v/>
          </cell>
          <cell r="O130" t="str">
            <v/>
          </cell>
          <cell r="R130" t="str">
            <v/>
          </cell>
        </row>
        <row r="131">
          <cell r="K131" t="str">
            <v/>
          </cell>
          <cell r="L131" t="str">
            <v/>
          </cell>
          <cell r="M131" t="str">
            <v/>
          </cell>
          <cell r="O131" t="str">
            <v/>
          </cell>
          <cell r="R131" t="str">
            <v/>
          </cell>
        </row>
        <row r="132">
          <cell r="K132" t="str">
            <v/>
          </cell>
          <cell r="L132" t="str">
            <v/>
          </cell>
          <cell r="M132" t="str">
            <v/>
          </cell>
          <cell r="O132" t="str">
            <v/>
          </cell>
          <cell r="R132" t="str">
            <v/>
          </cell>
        </row>
        <row r="133">
          <cell r="K133" t="str">
            <v/>
          </cell>
          <cell r="L133" t="str">
            <v/>
          </cell>
          <cell r="M133" t="str">
            <v/>
          </cell>
          <cell r="O133" t="str">
            <v/>
          </cell>
          <cell r="R133" t="str">
            <v/>
          </cell>
        </row>
        <row r="134">
          <cell r="K134" t="str">
            <v/>
          </cell>
          <cell r="L134" t="str">
            <v/>
          </cell>
          <cell r="M134" t="str">
            <v/>
          </cell>
          <cell r="O134" t="str">
            <v/>
          </cell>
          <cell r="R134" t="str">
            <v/>
          </cell>
        </row>
        <row r="135">
          <cell r="K135" t="str">
            <v/>
          </cell>
          <cell r="L135" t="str">
            <v/>
          </cell>
          <cell r="M135" t="str">
            <v/>
          </cell>
          <cell r="O135" t="str">
            <v/>
          </cell>
          <cell r="R135" t="str">
            <v/>
          </cell>
        </row>
        <row r="136">
          <cell r="K136" t="str">
            <v/>
          </cell>
          <cell r="L136" t="str">
            <v/>
          </cell>
          <cell r="M136" t="str">
            <v/>
          </cell>
          <cell r="O136" t="str">
            <v/>
          </cell>
          <cell r="R136" t="str">
            <v/>
          </cell>
        </row>
        <row r="137">
          <cell r="K137" t="str">
            <v/>
          </cell>
          <cell r="L137" t="str">
            <v/>
          </cell>
          <cell r="M137" t="str">
            <v/>
          </cell>
          <cell r="O137" t="str">
            <v/>
          </cell>
          <cell r="R137" t="str">
            <v/>
          </cell>
        </row>
        <row r="138">
          <cell r="K138" t="str">
            <v/>
          </cell>
          <cell r="L138" t="str">
            <v/>
          </cell>
          <cell r="M138" t="str">
            <v/>
          </cell>
          <cell r="O138" t="str">
            <v/>
          </cell>
          <cell r="R138" t="str">
            <v/>
          </cell>
        </row>
        <row r="139">
          <cell r="K139" t="str">
            <v/>
          </cell>
          <cell r="L139" t="str">
            <v/>
          </cell>
          <cell r="M139" t="str">
            <v/>
          </cell>
          <cell r="O139" t="str">
            <v/>
          </cell>
          <cell r="R139" t="str">
            <v/>
          </cell>
        </row>
        <row r="140">
          <cell r="K140" t="str">
            <v/>
          </cell>
          <cell r="L140" t="str">
            <v/>
          </cell>
          <cell r="M140" t="str">
            <v/>
          </cell>
          <cell r="O140" t="str">
            <v/>
          </cell>
          <cell r="R140" t="str">
            <v/>
          </cell>
        </row>
        <row r="141">
          <cell r="K141" t="str">
            <v/>
          </cell>
          <cell r="L141" t="str">
            <v/>
          </cell>
          <cell r="M141" t="str">
            <v/>
          </cell>
          <cell r="O141" t="str">
            <v/>
          </cell>
          <cell r="R141" t="str">
            <v/>
          </cell>
        </row>
        <row r="142">
          <cell r="K142" t="str">
            <v/>
          </cell>
          <cell r="L142" t="str">
            <v/>
          </cell>
          <cell r="M142" t="str">
            <v/>
          </cell>
          <cell r="O142" t="str">
            <v/>
          </cell>
          <cell r="R142" t="str">
            <v/>
          </cell>
        </row>
        <row r="143">
          <cell r="K143" t="str">
            <v/>
          </cell>
          <cell r="L143" t="str">
            <v/>
          </cell>
          <cell r="M143" t="str">
            <v/>
          </cell>
          <cell r="O143" t="str">
            <v/>
          </cell>
          <cell r="R143" t="str">
            <v/>
          </cell>
        </row>
        <row r="144">
          <cell r="K144" t="str">
            <v/>
          </cell>
          <cell r="L144" t="str">
            <v/>
          </cell>
          <cell r="M144" t="str">
            <v/>
          </cell>
          <cell r="O144" t="str">
            <v/>
          </cell>
          <cell r="R144" t="str">
            <v/>
          </cell>
        </row>
        <row r="145">
          <cell r="K145" t="str">
            <v/>
          </cell>
          <cell r="L145" t="str">
            <v/>
          </cell>
          <cell r="M145" t="str">
            <v/>
          </cell>
          <cell r="O145" t="str">
            <v/>
          </cell>
          <cell r="R145" t="str">
            <v/>
          </cell>
        </row>
        <row r="146">
          <cell r="K146" t="str">
            <v/>
          </cell>
          <cell r="L146" t="str">
            <v/>
          </cell>
          <cell r="M146" t="str">
            <v/>
          </cell>
          <cell r="O146" t="str">
            <v/>
          </cell>
          <cell r="R146" t="str">
            <v/>
          </cell>
        </row>
        <row r="147">
          <cell r="K147" t="str">
            <v/>
          </cell>
          <cell r="L147" t="str">
            <v/>
          </cell>
          <cell r="M147" t="str">
            <v/>
          </cell>
          <cell r="O147" t="str">
            <v/>
          </cell>
          <cell r="R147" t="str">
            <v/>
          </cell>
        </row>
        <row r="148">
          <cell r="K148" t="str">
            <v/>
          </cell>
          <cell r="L148" t="str">
            <v/>
          </cell>
          <cell r="M148" t="str">
            <v/>
          </cell>
          <cell r="O148" t="str">
            <v/>
          </cell>
          <cell r="R148" t="str">
            <v/>
          </cell>
        </row>
        <row r="149">
          <cell r="K149" t="str">
            <v/>
          </cell>
          <cell r="L149" t="str">
            <v/>
          </cell>
          <cell r="M149" t="str">
            <v/>
          </cell>
          <cell r="O149" t="str">
            <v/>
          </cell>
          <cell r="R149" t="str">
            <v/>
          </cell>
        </row>
        <row r="150">
          <cell r="K150" t="str">
            <v/>
          </cell>
          <cell r="L150" t="str">
            <v/>
          </cell>
          <cell r="M150" t="str">
            <v/>
          </cell>
          <cell r="O150" t="str">
            <v/>
          </cell>
          <cell r="R150" t="str">
            <v/>
          </cell>
        </row>
        <row r="151">
          <cell r="K151" t="str">
            <v/>
          </cell>
          <cell r="L151" t="str">
            <v/>
          </cell>
          <cell r="M151" t="str">
            <v/>
          </cell>
          <cell r="O151" t="str">
            <v/>
          </cell>
          <cell r="R151" t="str">
            <v/>
          </cell>
        </row>
        <row r="152">
          <cell r="K152" t="str">
            <v/>
          </cell>
          <cell r="L152" t="str">
            <v/>
          </cell>
          <cell r="M152" t="str">
            <v/>
          </cell>
          <cell r="O152" t="str">
            <v/>
          </cell>
          <cell r="R152" t="str">
            <v/>
          </cell>
        </row>
        <row r="153">
          <cell r="K153" t="str">
            <v/>
          </cell>
          <cell r="L153" t="str">
            <v/>
          </cell>
          <cell r="M153" t="str">
            <v/>
          </cell>
          <cell r="O153" t="str">
            <v/>
          </cell>
          <cell r="R153" t="str">
            <v/>
          </cell>
        </row>
        <row r="154">
          <cell r="K154" t="str">
            <v/>
          </cell>
          <cell r="L154" t="str">
            <v/>
          </cell>
          <cell r="M154" t="str">
            <v/>
          </cell>
          <cell r="O154" t="str">
            <v/>
          </cell>
          <cell r="R154" t="str">
            <v/>
          </cell>
        </row>
        <row r="155">
          <cell r="K155" t="str">
            <v/>
          </cell>
          <cell r="L155" t="str">
            <v/>
          </cell>
          <cell r="M155" t="str">
            <v/>
          </cell>
          <cell r="O155" t="str">
            <v/>
          </cell>
          <cell r="R155" t="str">
            <v/>
          </cell>
        </row>
        <row r="156">
          <cell r="K156" t="str">
            <v/>
          </cell>
          <cell r="L156" t="str">
            <v/>
          </cell>
          <cell r="M156" t="str">
            <v/>
          </cell>
          <cell r="O156" t="str">
            <v/>
          </cell>
          <cell r="R156" t="str">
            <v/>
          </cell>
        </row>
        <row r="157">
          <cell r="K157" t="str">
            <v/>
          </cell>
          <cell r="L157" t="str">
            <v/>
          </cell>
          <cell r="M157" t="str">
            <v/>
          </cell>
          <cell r="O157" t="str">
            <v/>
          </cell>
          <cell r="R157" t="str">
            <v/>
          </cell>
        </row>
        <row r="158">
          <cell r="K158" t="str">
            <v/>
          </cell>
          <cell r="L158" t="str">
            <v/>
          </cell>
          <cell r="M158" t="str">
            <v/>
          </cell>
          <cell r="O158" t="str">
            <v/>
          </cell>
          <cell r="R158" t="str">
            <v/>
          </cell>
        </row>
        <row r="159">
          <cell r="K159" t="str">
            <v/>
          </cell>
          <cell r="L159" t="str">
            <v/>
          </cell>
          <cell r="M159" t="str">
            <v/>
          </cell>
          <cell r="O159" t="str">
            <v/>
          </cell>
          <cell r="R159" t="str">
            <v/>
          </cell>
        </row>
        <row r="160">
          <cell r="K160" t="str">
            <v/>
          </cell>
          <cell r="L160" t="str">
            <v/>
          </cell>
          <cell r="M160" t="str">
            <v/>
          </cell>
          <cell r="O160" t="str">
            <v/>
          </cell>
          <cell r="R160" t="str">
            <v/>
          </cell>
        </row>
        <row r="161">
          <cell r="K161" t="str">
            <v/>
          </cell>
          <cell r="L161" t="str">
            <v/>
          </cell>
          <cell r="M161" t="str">
            <v/>
          </cell>
          <cell r="O161" t="str">
            <v/>
          </cell>
          <cell r="R161" t="str">
            <v/>
          </cell>
        </row>
        <row r="162">
          <cell r="K162" t="str">
            <v/>
          </cell>
          <cell r="L162" t="str">
            <v/>
          </cell>
          <cell r="M162" t="str">
            <v/>
          </cell>
          <cell r="O162" t="str">
            <v/>
          </cell>
          <cell r="R162" t="str">
            <v/>
          </cell>
        </row>
        <row r="163">
          <cell r="K163" t="str">
            <v/>
          </cell>
          <cell r="L163" t="str">
            <v/>
          </cell>
          <cell r="M163" t="str">
            <v/>
          </cell>
          <cell r="O163" t="str">
            <v/>
          </cell>
          <cell r="R163" t="str">
            <v/>
          </cell>
        </row>
        <row r="164">
          <cell r="K164" t="str">
            <v/>
          </cell>
          <cell r="L164" t="str">
            <v/>
          </cell>
          <cell r="M164" t="str">
            <v/>
          </cell>
          <cell r="O164" t="str">
            <v/>
          </cell>
          <cell r="R164" t="str">
            <v/>
          </cell>
        </row>
        <row r="165">
          <cell r="K165" t="str">
            <v/>
          </cell>
          <cell r="L165" t="str">
            <v/>
          </cell>
          <cell r="M165" t="str">
            <v/>
          </cell>
          <cell r="O165" t="str">
            <v/>
          </cell>
          <cell r="R165" t="str">
            <v/>
          </cell>
        </row>
        <row r="166">
          <cell r="K166" t="str">
            <v/>
          </cell>
          <cell r="L166" t="str">
            <v/>
          </cell>
          <cell r="M166" t="str">
            <v/>
          </cell>
          <cell r="O166" t="str">
            <v/>
          </cell>
          <cell r="R166" t="str">
            <v/>
          </cell>
        </row>
        <row r="167">
          <cell r="K167" t="str">
            <v/>
          </cell>
          <cell r="L167" t="str">
            <v/>
          </cell>
          <cell r="M167" t="str">
            <v/>
          </cell>
          <cell r="O167" t="str">
            <v/>
          </cell>
          <cell r="R167" t="str">
            <v/>
          </cell>
        </row>
        <row r="168">
          <cell r="K168" t="str">
            <v/>
          </cell>
          <cell r="L168" t="str">
            <v/>
          </cell>
          <cell r="M168" t="str">
            <v/>
          </cell>
          <cell r="O168" t="str">
            <v/>
          </cell>
          <cell r="R168" t="str">
            <v/>
          </cell>
        </row>
        <row r="169">
          <cell r="K169" t="str">
            <v/>
          </cell>
          <cell r="L169" t="str">
            <v/>
          </cell>
          <cell r="M169" t="str">
            <v/>
          </cell>
          <cell r="O169" t="str">
            <v/>
          </cell>
          <cell r="R169" t="str">
            <v/>
          </cell>
        </row>
        <row r="170">
          <cell r="K170" t="str">
            <v/>
          </cell>
          <cell r="L170" t="str">
            <v/>
          </cell>
          <cell r="M170" t="str">
            <v/>
          </cell>
          <cell r="O170" t="str">
            <v/>
          </cell>
          <cell r="R170" t="str">
            <v/>
          </cell>
        </row>
        <row r="171">
          <cell r="K171" t="str">
            <v/>
          </cell>
          <cell r="L171" t="str">
            <v/>
          </cell>
          <cell r="M171" t="str">
            <v/>
          </cell>
          <cell r="O171" t="str">
            <v/>
          </cell>
          <cell r="R171" t="str">
            <v/>
          </cell>
        </row>
        <row r="172">
          <cell r="K172" t="str">
            <v/>
          </cell>
          <cell r="L172" t="str">
            <v/>
          </cell>
          <cell r="M172" t="str">
            <v/>
          </cell>
          <cell r="O172" t="str">
            <v/>
          </cell>
          <cell r="R172" t="str">
            <v/>
          </cell>
        </row>
        <row r="173">
          <cell r="K173" t="str">
            <v/>
          </cell>
          <cell r="L173" t="str">
            <v/>
          </cell>
          <cell r="M173" t="str">
            <v/>
          </cell>
          <cell r="O173" t="str">
            <v/>
          </cell>
          <cell r="R173" t="str">
            <v/>
          </cell>
        </row>
        <row r="174">
          <cell r="K174" t="str">
            <v/>
          </cell>
          <cell r="L174" t="str">
            <v/>
          </cell>
          <cell r="M174" t="str">
            <v/>
          </cell>
          <cell r="O174" t="str">
            <v/>
          </cell>
          <cell r="R174" t="str">
            <v/>
          </cell>
        </row>
        <row r="175">
          <cell r="K175" t="str">
            <v/>
          </cell>
          <cell r="L175" t="str">
            <v/>
          </cell>
          <cell r="M175" t="str">
            <v/>
          </cell>
          <cell r="O175" t="str">
            <v/>
          </cell>
          <cell r="R175" t="str">
            <v/>
          </cell>
        </row>
        <row r="176">
          <cell r="K176" t="str">
            <v/>
          </cell>
          <cell r="L176" t="str">
            <v/>
          </cell>
          <cell r="M176" t="str">
            <v/>
          </cell>
          <cell r="O176" t="str">
            <v/>
          </cell>
          <cell r="R176" t="str">
            <v/>
          </cell>
        </row>
        <row r="177">
          <cell r="K177" t="str">
            <v/>
          </cell>
          <cell r="L177" t="str">
            <v/>
          </cell>
          <cell r="M177" t="str">
            <v/>
          </cell>
          <cell r="O177" t="str">
            <v/>
          </cell>
          <cell r="R177" t="str">
            <v/>
          </cell>
        </row>
        <row r="178">
          <cell r="K178" t="str">
            <v/>
          </cell>
          <cell r="L178" t="str">
            <v/>
          </cell>
          <cell r="M178" t="str">
            <v/>
          </cell>
          <cell r="O178" t="str">
            <v/>
          </cell>
          <cell r="R178" t="str">
            <v/>
          </cell>
        </row>
        <row r="179">
          <cell r="K179" t="str">
            <v/>
          </cell>
          <cell r="L179" t="str">
            <v/>
          </cell>
          <cell r="M179" t="str">
            <v/>
          </cell>
          <cell r="O179" t="str">
            <v/>
          </cell>
          <cell r="R179" t="str">
            <v/>
          </cell>
        </row>
        <row r="180">
          <cell r="K180" t="str">
            <v/>
          </cell>
          <cell r="L180" t="str">
            <v/>
          </cell>
          <cell r="M180" t="str">
            <v/>
          </cell>
          <cell r="O180" t="str">
            <v/>
          </cell>
          <cell r="R180" t="str">
            <v/>
          </cell>
        </row>
        <row r="181">
          <cell r="K181" t="str">
            <v/>
          </cell>
          <cell r="L181" t="str">
            <v/>
          </cell>
          <cell r="M181" t="str">
            <v/>
          </cell>
          <cell r="O181" t="str">
            <v/>
          </cell>
          <cell r="R181" t="str">
            <v/>
          </cell>
        </row>
        <row r="182">
          <cell r="K182" t="str">
            <v/>
          </cell>
          <cell r="L182" t="str">
            <v/>
          </cell>
          <cell r="M182" t="str">
            <v/>
          </cell>
          <cell r="O182" t="str">
            <v/>
          </cell>
          <cell r="R182" t="str">
            <v/>
          </cell>
        </row>
        <row r="183">
          <cell r="K183" t="str">
            <v/>
          </cell>
          <cell r="L183" t="str">
            <v/>
          </cell>
          <cell r="M183" t="str">
            <v/>
          </cell>
          <cell r="O183" t="str">
            <v/>
          </cell>
          <cell r="R183" t="str">
            <v/>
          </cell>
        </row>
        <row r="184">
          <cell r="K184" t="str">
            <v/>
          </cell>
          <cell r="L184" t="str">
            <v/>
          </cell>
          <cell r="M184" t="str">
            <v/>
          </cell>
          <cell r="O184" t="str">
            <v/>
          </cell>
          <cell r="R184" t="str">
            <v/>
          </cell>
        </row>
        <row r="185">
          <cell r="K185" t="str">
            <v/>
          </cell>
          <cell r="L185" t="str">
            <v/>
          </cell>
          <cell r="M185" t="str">
            <v/>
          </cell>
          <cell r="O185" t="str">
            <v/>
          </cell>
          <cell r="R185" t="str">
            <v/>
          </cell>
        </row>
        <row r="186">
          <cell r="K186" t="str">
            <v/>
          </cell>
          <cell r="L186" t="str">
            <v/>
          </cell>
          <cell r="M186" t="str">
            <v/>
          </cell>
          <cell r="O186" t="str">
            <v/>
          </cell>
          <cell r="R186" t="str">
            <v/>
          </cell>
        </row>
        <row r="187">
          <cell r="K187" t="str">
            <v/>
          </cell>
          <cell r="L187" t="str">
            <v/>
          </cell>
          <cell r="M187" t="str">
            <v/>
          </cell>
          <cell r="O187" t="str">
            <v/>
          </cell>
          <cell r="R187" t="str">
            <v/>
          </cell>
        </row>
        <row r="188">
          <cell r="K188" t="str">
            <v/>
          </cell>
          <cell r="L188" t="str">
            <v/>
          </cell>
          <cell r="M188" t="str">
            <v/>
          </cell>
          <cell r="O188" t="str">
            <v/>
          </cell>
          <cell r="R188" t="str">
            <v/>
          </cell>
        </row>
        <row r="189">
          <cell r="K189" t="str">
            <v/>
          </cell>
          <cell r="L189" t="str">
            <v/>
          </cell>
          <cell r="M189" t="str">
            <v/>
          </cell>
          <cell r="O189" t="str">
            <v/>
          </cell>
          <cell r="R189" t="str">
            <v/>
          </cell>
        </row>
        <row r="190">
          <cell r="K190" t="str">
            <v/>
          </cell>
          <cell r="L190" t="str">
            <v/>
          </cell>
          <cell r="M190" t="str">
            <v/>
          </cell>
          <cell r="O190" t="str">
            <v/>
          </cell>
          <cell r="R190" t="str">
            <v/>
          </cell>
        </row>
        <row r="191">
          <cell r="K191" t="str">
            <v/>
          </cell>
          <cell r="L191" t="str">
            <v/>
          </cell>
          <cell r="M191" t="str">
            <v/>
          </cell>
          <cell r="O191" t="str">
            <v/>
          </cell>
          <cell r="R191" t="str">
            <v/>
          </cell>
        </row>
        <row r="192">
          <cell r="K192" t="str">
            <v/>
          </cell>
          <cell r="L192" t="str">
            <v/>
          </cell>
          <cell r="M192" t="str">
            <v/>
          </cell>
          <cell r="O192" t="str">
            <v/>
          </cell>
          <cell r="R192" t="str">
            <v/>
          </cell>
        </row>
        <row r="193">
          <cell r="K193" t="str">
            <v/>
          </cell>
          <cell r="L193" t="str">
            <v/>
          </cell>
          <cell r="M193" t="str">
            <v/>
          </cell>
          <cell r="O193" t="str">
            <v/>
          </cell>
          <cell r="R193" t="str">
            <v/>
          </cell>
        </row>
        <row r="194">
          <cell r="K194" t="str">
            <v/>
          </cell>
          <cell r="L194" t="str">
            <v/>
          </cell>
          <cell r="M194" t="str">
            <v/>
          </cell>
          <cell r="O194" t="str">
            <v/>
          </cell>
          <cell r="R194" t="str">
            <v/>
          </cell>
        </row>
        <row r="195">
          <cell r="K195" t="str">
            <v/>
          </cell>
          <cell r="L195" t="str">
            <v/>
          </cell>
          <cell r="M195" t="str">
            <v/>
          </cell>
          <cell r="O195" t="str">
            <v/>
          </cell>
          <cell r="R195" t="str">
            <v/>
          </cell>
        </row>
        <row r="196">
          <cell r="K196" t="str">
            <v/>
          </cell>
          <cell r="L196" t="str">
            <v/>
          </cell>
          <cell r="M196" t="str">
            <v/>
          </cell>
          <cell r="O196" t="str">
            <v/>
          </cell>
          <cell r="R196" t="str">
            <v/>
          </cell>
        </row>
        <row r="197">
          <cell r="K197" t="str">
            <v/>
          </cell>
          <cell r="L197" t="str">
            <v/>
          </cell>
          <cell r="M197" t="str">
            <v/>
          </cell>
          <cell r="O197" t="str">
            <v/>
          </cell>
          <cell r="R197" t="str">
            <v/>
          </cell>
        </row>
        <row r="198">
          <cell r="K198" t="str">
            <v/>
          </cell>
          <cell r="L198" t="str">
            <v/>
          </cell>
          <cell r="M198" t="str">
            <v/>
          </cell>
          <cell r="O198" t="str">
            <v/>
          </cell>
          <cell r="R198" t="str">
            <v/>
          </cell>
        </row>
        <row r="199">
          <cell r="K199" t="str">
            <v/>
          </cell>
          <cell r="L199" t="str">
            <v/>
          </cell>
          <cell r="M199" t="str">
            <v/>
          </cell>
          <cell r="O199" t="str">
            <v/>
          </cell>
          <cell r="R199" t="str">
            <v/>
          </cell>
        </row>
        <row r="200">
          <cell r="K200" t="str">
            <v/>
          </cell>
          <cell r="L200" t="str">
            <v/>
          </cell>
          <cell r="M200" t="str">
            <v/>
          </cell>
          <cell r="O200" t="str">
            <v/>
          </cell>
          <cell r="R200" t="str">
            <v/>
          </cell>
        </row>
        <row r="201">
          <cell r="K201" t="str">
            <v/>
          </cell>
          <cell r="L201" t="str">
            <v/>
          </cell>
          <cell r="M201" t="str">
            <v/>
          </cell>
          <cell r="O201" t="str">
            <v/>
          </cell>
          <cell r="R201" t="str">
            <v/>
          </cell>
        </row>
        <row r="202">
          <cell r="K202" t="str">
            <v/>
          </cell>
          <cell r="L202" t="str">
            <v/>
          </cell>
          <cell r="M202" t="str">
            <v/>
          </cell>
          <cell r="O202" t="str">
            <v/>
          </cell>
          <cell r="R202" t="str">
            <v/>
          </cell>
        </row>
        <row r="203">
          <cell r="K203" t="str">
            <v/>
          </cell>
          <cell r="L203" t="str">
            <v/>
          </cell>
          <cell r="M203" t="str">
            <v/>
          </cell>
          <cell r="O203" t="str">
            <v/>
          </cell>
          <cell r="R203" t="str">
            <v/>
          </cell>
        </row>
        <row r="204">
          <cell r="K204" t="str">
            <v/>
          </cell>
          <cell r="L204" t="str">
            <v/>
          </cell>
          <cell r="M204" t="str">
            <v/>
          </cell>
          <cell r="O204" t="str">
            <v/>
          </cell>
          <cell r="R204" t="str">
            <v/>
          </cell>
        </row>
        <row r="205">
          <cell r="K205" t="str">
            <v/>
          </cell>
          <cell r="L205" t="str">
            <v/>
          </cell>
          <cell r="M205" t="str">
            <v/>
          </cell>
          <cell r="O205" t="str">
            <v/>
          </cell>
          <cell r="R205" t="str">
            <v/>
          </cell>
        </row>
        <row r="206">
          <cell r="K206" t="str">
            <v/>
          </cell>
          <cell r="L206" t="str">
            <v/>
          </cell>
          <cell r="M206" t="str">
            <v/>
          </cell>
          <cell r="O206" t="str">
            <v/>
          </cell>
          <cell r="R206" t="str">
            <v/>
          </cell>
        </row>
        <row r="207">
          <cell r="K207" t="str">
            <v/>
          </cell>
          <cell r="L207" t="str">
            <v/>
          </cell>
          <cell r="M207" t="str">
            <v/>
          </cell>
          <cell r="O207" t="str">
            <v/>
          </cell>
          <cell r="R207" t="str">
            <v/>
          </cell>
        </row>
        <row r="208">
          <cell r="K208" t="str">
            <v/>
          </cell>
          <cell r="L208" t="str">
            <v/>
          </cell>
          <cell r="M208" t="str">
            <v/>
          </cell>
          <cell r="O208" t="str">
            <v/>
          </cell>
          <cell r="R208" t="str">
            <v/>
          </cell>
        </row>
        <row r="209">
          <cell r="K209" t="str">
            <v/>
          </cell>
          <cell r="L209" t="str">
            <v/>
          </cell>
          <cell r="M209" t="str">
            <v/>
          </cell>
          <cell r="O209" t="str">
            <v/>
          </cell>
          <cell r="R209" t="str">
            <v/>
          </cell>
        </row>
        <row r="210">
          <cell r="K210" t="str">
            <v/>
          </cell>
          <cell r="L210" t="str">
            <v/>
          </cell>
          <cell r="M210" t="str">
            <v/>
          </cell>
          <cell r="O210" t="str">
            <v/>
          </cell>
          <cell r="R210" t="str">
            <v/>
          </cell>
        </row>
        <row r="211">
          <cell r="K211" t="str">
            <v/>
          </cell>
          <cell r="L211" t="str">
            <v/>
          </cell>
          <cell r="M211" t="str">
            <v/>
          </cell>
          <cell r="O211" t="str">
            <v/>
          </cell>
          <cell r="R211" t="str">
            <v/>
          </cell>
        </row>
        <row r="212">
          <cell r="K212" t="str">
            <v/>
          </cell>
          <cell r="L212" t="str">
            <v/>
          </cell>
          <cell r="M212" t="str">
            <v/>
          </cell>
          <cell r="O212" t="str">
            <v/>
          </cell>
          <cell r="R212" t="str">
            <v/>
          </cell>
        </row>
        <row r="213">
          <cell r="K213" t="str">
            <v/>
          </cell>
          <cell r="L213" t="str">
            <v/>
          </cell>
          <cell r="M213" t="str">
            <v/>
          </cell>
          <cell r="O213" t="str">
            <v/>
          </cell>
          <cell r="R213" t="str">
            <v/>
          </cell>
        </row>
        <row r="214">
          <cell r="K214" t="str">
            <v/>
          </cell>
          <cell r="L214" t="str">
            <v/>
          </cell>
          <cell r="M214" t="str">
            <v/>
          </cell>
          <cell r="O214" t="str">
            <v/>
          </cell>
          <cell r="R214" t="str">
            <v/>
          </cell>
        </row>
        <row r="215">
          <cell r="K215" t="str">
            <v/>
          </cell>
          <cell r="L215" t="str">
            <v/>
          </cell>
          <cell r="M215" t="str">
            <v/>
          </cell>
          <cell r="O215" t="str">
            <v/>
          </cell>
          <cell r="R215" t="str">
            <v/>
          </cell>
        </row>
        <row r="216">
          <cell r="K216" t="str">
            <v/>
          </cell>
          <cell r="L216" t="str">
            <v/>
          </cell>
          <cell r="M216" t="str">
            <v/>
          </cell>
          <cell r="O216" t="str">
            <v/>
          </cell>
          <cell r="R216" t="str">
            <v/>
          </cell>
        </row>
        <row r="217">
          <cell r="K217" t="str">
            <v/>
          </cell>
          <cell r="L217" t="str">
            <v/>
          </cell>
          <cell r="M217" t="str">
            <v/>
          </cell>
          <cell r="O217" t="str">
            <v/>
          </cell>
          <cell r="R217" t="str">
            <v/>
          </cell>
        </row>
        <row r="218">
          <cell r="K218" t="str">
            <v/>
          </cell>
          <cell r="L218" t="str">
            <v/>
          </cell>
          <cell r="M218" t="str">
            <v/>
          </cell>
          <cell r="O218" t="str">
            <v/>
          </cell>
          <cell r="R218" t="str">
            <v/>
          </cell>
        </row>
        <row r="219">
          <cell r="K219" t="str">
            <v/>
          </cell>
          <cell r="L219" t="str">
            <v/>
          </cell>
          <cell r="M219" t="str">
            <v/>
          </cell>
          <cell r="O219" t="str">
            <v/>
          </cell>
          <cell r="R219" t="str">
            <v/>
          </cell>
        </row>
        <row r="220">
          <cell r="K220" t="str">
            <v/>
          </cell>
          <cell r="L220" t="str">
            <v/>
          </cell>
          <cell r="M220" t="str">
            <v/>
          </cell>
          <cell r="O220" t="str">
            <v/>
          </cell>
          <cell r="R220" t="str">
            <v/>
          </cell>
        </row>
        <row r="221">
          <cell r="K221" t="str">
            <v/>
          </cell>
          <cell r="L221" t="str">
            <v/>
          </cell>
          <cell r="M221" t="str">
            <v/>
          </cell>
          <cell r="O221" t="str">
            <v/>
          </cell>
          <cell r="R221" t="str">
            <v/>
          </cell>
        </row>
        <row r="222">
          <cell r="K222" t="str">
            <v/>
          </cell>
          <cell r="L222" t="str">
            <v/>
          </cell>
          <cell r="M222" t="str">
            <v/>
          </cell>
          <cell r="O222" t="str">
            <v/>
          </cell>
          <cell r="R222" t="str">
            <v/>
          </cell>
        </row>
        <row r="223">
          <cell r="K223" t="str">
            <v/>
          </cell>
          <cell r="L223" t="str">
            <v/>
          </cell>
          <cell r="M223" t="str">
            <v/>
          </cell>
          <cell r="O223" t="str">
            <v/>
          </cell>
          <cell r="R223" t="str">
            <v/>
          </cell>
        </row>
        <row r="224">
          <cell r="K224" t="str">
            <v/>
          </cell>
          <cell r="L224" t="str">
            <v/>
          </cell>
          <cell r="M224" t="str">
            <v/>
          </cell>
          <cell r="O224" t="str">
            <v/>
          </cell>
          <cell r="R224" t="str">
            <v/>
          </cell>
        </row>
        <row r="225">
          <cell r="K225" t="str">
            <v/>
          </cell>
          <cell r="L225" t="str">
            <v/>
          </cell>
          <cell r="M225" t="str">
            <v/>
          </cell>
          <cell r="O225" t="str">
            <v/>
          </cell>
          <cell r="R225" t="str">
            <v/>
          </cell>
        </row>
        <row r="226">
          <cell r="K226" t="str">
            <v/>
          </cell>
          <cell r="L226" t="str">
            <v/>
          </cell>
          <cell r="M226" t="str">
            <v/>
          </cell>
          <cell r="O226" t="str">
            <v/>
          </cell>
          <cell r="R226" t="str">
            <v/>
          </cell>
        </row>
        <row r="227">
          <cell r="K227" t="str">
            <v/>
          </cell>
          <cell r="L227" t="str">
            <v/>
          </cell>
          <cell r="M227" t="str">
            <v/>
          </cell>
          <cell r="O227" t="str">
            <v/>
          </cell>
          <cell r="R227" t="str">
            <v/>
          </cell>
        </row>
        <row r="228">
          <cell r="K228" t="str">
            <v/>
          </cell>
          <cell r="L228" t="str">
            <v/>
          </cell>
          <cell r="M228" t="str">
            <v/>
          </cell>
          <cell r="O228" t="str">
            <v/>
          </cell>
          <cell r="R228" t="str">
            <v/>
          </cell>
        </row>
        <row r="229">
          <cell r="K229" t="str">
            <v/>
          </cell>
          <cell r="L229" t="str">
            <v/>
          </cell>
          <cell r="M229" t="str">
            <v/>
          </cell>
          <cell r="O229" t="str">
            <v/>
          </cell>
          <cell r="R229" t="str">
            <v/>
          </cell>
        </row>
        <row r="230">
          <cell r="K230" t="str">
            <v/>
          </cell>
          <cell r="L230" t="str">
            <v/>
          </cell>
          <cell r="M230" t="str">
            <v/>
          </cell>
          <cell r="O230" t="str">
            <v/>
          </cell>
          <cell r="R230" t="str">
            <v/>
          </cell>
        </row>
        <row r="231">
          <cell r="K231" t="str">
            <v/>
          </cell>
          <cell r="L231" t="str">
            <v/>
          </cell>
          <cell r="M231" t="str">
            <v/>
          </cell>
          <cell r="O231" t="str">
            <v/>
          </cell>
          <cell r="R231" t="str">
            <v/>
          </cell>
        </row>
        <row r="232">
          <cell r="K232" t="str">
            <v/>
          </cell>
          <cell r="L232" t="str">
            <v/>
          </cell>
          <cell r="M232" t="str">
            <v/>
          </cell>
          <cell r="O232" t="str">
            <v/>
          </cell>
          <cell r="R232" t="str">
            <v/>
          </cell>
        </row>
        <row r="233">
          <cell r="K233" t="str">
            <v/>
          </cell>
          <cell r="L233" t="str">
            <v/>
          </cell>
          <cell r="M233" t="str">
            <v/>
          </cell>
          <cell r="O233" t="str">
            <v/>
          </cell>
          <cell r="R233" t="str">
            <v/>
          </cell>
        </row>
        <row r="234">
          <cell r="K234" t="str">
            <v/>
          </cell>
          <cell r="L234" t="str">
            <v/>
          </cell>
          <cell r="M234" t="str">
            <v/>
          </cell>
          <cell r="O234" t="str">
            <v/>
          </cell>
          <cell r="R234" t="str">
            <v/>
          </cell>
        </row>
        <row r="235">
          <cell r="K235" t="str">
            <v/>
          </cell>
          <cell r="L235" t="str">
            <v/>
          </cell>
          <cell r="M235" t="str">
            <v/>
          </cell>
          <cell r="O235" t="str">
            <v/>
          </cell>
          <cell r="R235" t="str">
            <v/>
          </cell>
        </row>
        <row r="236">
          <cell r="K236" t="str">
            <v/>
          </cell>
          <cell r="L236" t="str">
            <v/>
          </cell>
          <cell r="M236" t="str">
            <v/>
          </cell>
          <cell r="O236" t="str">
            <v/>
          </cell>
          <cell r="R236" t="str">
            <v/>
          </cell>
        </row>
        <row r="237">
          <cell r="K237" t="str">
            <v/>
          </cell>
          <cell r="L237" t="str">
            <v/>
          </cell>
          <cell r="M237" t="str">
            <v/>
          </cell>
          <cell r="O237" t="str">
            <v/>
          </cell>
          <cell r="R237" t="str">
            <v/>
          </cell>
        </row>
        <row r="238">
          <cell r="K238" t="str">
            <v/>
          </cell>
          <cell r="L238" t="str">
            <v/>
          </cell>
          <cell r="M238" t="str">
            <v/>
          </cell>
          <cell r="O238" t="str">
            <v/>
          </cell>
          <cell r="R238" t="str">
            <v/>
          </cell>
        </row>
        <row r="239">
          <cell r="K239" t="str">
            <v/>
          </cell>
          <cell r="L239" t="str">
            <v/>
          </cell>
          <cell r="M239" t="str">
            <v/>
          </cell>
          <cell r="O239" t="str">
            <v/>
          </cell>
          <cell r="R239" t="str">
            <v/>
          </cell>
        </row>
        <row r="240">
          <cell r="K240" t="str">
            <v/>
          </cell>
          <cell r="L240" t="str">
            <v/>
          </cell>
          <cell r="M240" t="str">
            <v/>
          </cell>
          <cell r="O240" t="str">
            <v/>
          </cell>
          <cell r="R240" t="str">
            <v/>
          </cell>
        </row>
        <row r="241">
          <cell r="K241" t="str">
            <v/>
          </cell>
          <cell r="L241" t="str">
            <v/>
          </cell>
          <cell r="M241" t="str">
            <v/>
          </cell>
          <cell r="O241" t="str">
            <v/>
          </cell>
          <cell r="R241" t="str">
            <v/>
          </cell>
        </row>
        <row r="242">
          <cell r="K242" t="str">
            <v/>
          </cell>
          <cell r="L242" t="str">
            <v/>
          </cell>
          <cell r="M242" t="str">
            <v/>
          </cell>
          <cell r="O242" t="str">
            <v/>
          </cell>
          <cell r="R242" t="str">
            <v/>
          </cell>
        </row>
        <row r="243">
          <cell r="K243" t="str">
            <v/>
          </cell>
          <cell r="L243" t="str">
            <v/>
          </cell>
          <cell r="M243" t="str">
            <v/>
          </cell>
          <cell r="O243" t="str">
            <v/>
          </cell>
          <cell r="R243" t="str">
            <v/>
          </cell>
        </row>
        <row r="244">
          <cell r="K244" t="str">
            <v/>
          </cell>
          <cell r="L244" t="str">
            <v/>
          </cell>
          <cell r="M244" t="str">
            <v/>
          </cell>
          <cell r="O244" t="str">
            <v/>
          </cell>
          <cell r="R244" t="str">
            <v/>
          </cell>
        </row>
        <row r="245">
          <cell r="K245" t="str">
            <v/>
          </cell>
          <cell r="L245" t="str">
            <v/>
          </cell>
          <cell r="M245" t="str">
            <v/>
          </cell>
          <cell r="O245" t="str">
            <v/>
          </cell>
          <cell r="R245" t="str">
            <v/>
          </cell>
        </row>
        <row r="246">
          <cell r="K246" t="str">
            <v/>
          </cell>
          <cell r="L246" t="str">
            <v/>
          </cell>
          <cell r="M246" t="str">
            <v/>
          </cell>
          <cell r="O246" t="str">
            <v/>
          </cell>
          <cell r="R246" t="str">
            <v/>
          </cell>
        </row>
        <row r="247">
          <cell r="K247" t="str">
            <v/>
          </cell>
          <cell r="L247" t="str">
            <v/>
          </cell>
          <cell r="M247" t="str">
            <v/>
          </cell>
          <cell r="O247" t="str">
            <v/>
          </cell>
          <cell r="R247" t="str">
            <v/>
          </cell>
        </row>
        <row r="248">
          <cell r="K248" t="str">
            <v/>
          </cell>
          <cell r="L248" t="str">
            <v/>
          </cell>
          <cell r="M248" t="str">
            <v/>
          </cell>
          <cell r="O248" t="str">
            <v/>
          </cell>
          <cell r="R248" t="str">
            <v/>
          </cell>
        </row>
        <row r="249">
          <cell r="K249" t="str">
            <v/>
          </cell>
          <cell r="L249" t="str">
            <v/>
          </cell>
          <cell r="M249" t="str">
            <v/>
          </cell>
          <cell r="O249" t="str">
            <v/>
          </cell>
          <cell r="R249" t="str">
            <v/>
          </cell>
        </row>
        <row r="250">
          <cell r="K250" t="str">
            <v/>
          </cell>
          <cell r="L250" t="str">
            <v/>
          </cell>
          <cell r="M250" t="str">
            <v/>
          </cell>
          <cell r="O250" t="str">
            <v/>
          </cell>
          <cell r="R250" t="str">
            <v/>
          </cell>
        </row>
        <row r="251">
          <cell r="K251" t="str">
            <v/>
          </cell>
          <cell r="L251" t="str">
            <v/>
          </cell>
          <cell r="M251" t="str">
            <v/>
          </cell>
          <cell r="O251" t="str">
            <v/>
          </cell>
          <cell r="R251" t="str">
            <v/>
          </cell>
        </row>
        <row r="252">
          <cell r="K252" t="str">
            <v/>
          </cell>
          <cell r="L252" t="str">
            <v/>
          </cell>
          <cell r="M252" t="str">
            <v/>
          </cell>
          <cell r="O252" t="str">
            <v/>
          </cell>
          <cell r="R252" t="str">
            <v/>
          </cell>
        </row>
        <row r="253">
          <cell r="K253" t="str">
            <v/>
          </cell>
          <cell r="L253" t="str">
            <v/>
          </cell>
          <cell r="M253" t="str">
            <v/>
          </cell>
          <cell r="O253" t="str">
            <v/>
          </cell>
          <cell r="R253" t="str">
            <v/>
          </cell>
        </row>
        <row r="254">
          <cell r="K254" t="str">
            <v/>
          </cell>
          <cell r="L254" t="str">
            <v/>
          </cell>
          <cell r="M254" t="str">
            <v/>
          </cell>
          <cell r="O254" t="str">
            <v/>
          </cell>
          <cell r="R254" t="str">
            <v/>
          </cell>
        </row>
        <row r="255">
          <cell r="K255" t="str">
            <v/>
          </cell>
          <cell r="L255" t="str">
            <v/>
          </cell>
          <cell r="M255" t="str">
            <v/>
          </cell>
          <cell r="O255" t="str">
            <v/>
          </cell>
          <cell r="R255" t="str">
            <v/>
          </cell>
        </row>
        <row r="256">
          <cell r="K256" t="str">
            <v/>
          </cell>
          <cell r="L256" t="str">
            <v/>
          </cell>
          <cell r="M256" t="str">
            <v/>
          </cell>
          <cell r="O256" t="str">
            <v/>
          </cell>
          <cell r="R256" t="str">
            <v/>
          </cell>
        </row>
        <row r="257">
          <cell r="K257" t="str">
            <v/>
          </cell>
          <cell r="L257" t="str">
            <v/>
          </cell>
          <cell r="M257" t="str">
            <v/>
          </cell>
          <cell r="O257" t="str">
            <v/>
          </cell>
          <cell r="R257" t="str">
            <v/>
          </cell>
        </row>
        <row r="258">
          <cell r="K258" t="str">
            <v/>
          </cell>
          <cell r="L258" t="str">
            <v/>
          </cell>
          <cell r="M258" t="str">
            <v/>
          </cell>
          <cell r="O258" t="str">
            <v/>
          </cell>
          <cell r="R258" t="str">
            <v/>
          </cell>
        </row>
        <row r="259">
          <cell r="K259" t="str">
            <v/>
          </cell>
          <cell r="L259" t="str">
            <v/>
          </cell>
          <cell r="M259" t="str">
            <v/>
          </cell>
          <cell r="O259" t="str">
            <v/>
          </cell>
          <cell r="R259" t="str">
            <v/>
          </cell>
        </row>
        <row r="260">
          <cell r="K260" t="str">
            <v/>
          </cell>
          <cell r="L260" t="str">
            <v/>
          </cell>
          <cell r="M260" t="str">
            <v/>
          </cell>
          <cell r="O260" t="str">
            <v/>
          </cell>
          <cell r="R260" t="str">
            <v/>
          </cell>
        </row>
        <row r="261">
          <cell r="K261" t="str">
            <v/>
          </cell>
          <cell r="L261" t="str">
            <v/>
          </cell>
          <cell r="M261" t="str">
            <v/>
          </cell>
          <cell r="O261" t="str">
            <v/>
          </cell>
          <cell r="R261" t="str">
            <v/>
          </cell>
        </row>
        <row r="262">
          <cell r="K262" t="str">
            <v/>
          </cell>
          <cell r="L262" t="str">
            <v/>
          </cell>
          <cell r="M262" t="str">
            <v/>
          </cell>
          <cell r="O262" t="str">
            <v/>
          </cell>
          <cell r="R262" t="str">
            <v/>
          </cell>
        </row>
        <row r="263">
          <cell r="K263" t="str">
            <v/>
          </cell>
          <cell r="L263" t="str">
            <v/>
          </cell>
          <cell r="M263" t="str">
            <v/>
          </cell>
          <cell r="O263" t="str">
            <v/>
          </cell>
          <cell r="R263" t="str">
            <v/>
          </cell>
        </row>
        <row r="264">
          <cell r="K264" t="str">
            <v/>
          </cell>
          <cell r="L264" t="str">
            <v/>
          </cell>
          <cell r="M264" t="str">
            <v/>
          </cell>
          <cell r="O264" t="str">
            <v/>
          </cell>
          <cell r="R264" t="str">
            <v/>
          </cell>
        </row>
        <row r="265">
          <cell r="K265" t="str">
            <v/>
          </cell>
          <cell r="L265" t="str">
            <v/>
          </cell>
          <cell r="M265" t="str">
            <v/>
          </cell>
          <cell r="O265" t="str">
            <v/>
          </cell>
          <cell r="R265" t="str">
            <v/>
          </cell>
        </row>
        <row r="266">
          <cell r="K266" t="str">
            <v/>
          </cell>
          <cell r="L266" t="str">
            <v/>
          </cell>
          <cell r="M266" t="str">
            <v/>
          </cell>
          <cell r="O266" t="str">
            <v/>
          </cell>
          <cell r="R266" t="str">
            <v/>
          </cell>
        </row>
        <row r="267">
          <cell r="K267" t="str">
            <v/>
          </cell>
          <cell r="L267" t="str">
            <v/>
          </cell>
          <cell r="M267" t="str">
            <v/>
          </cell>
          <cell r="O267" t="str">
            <v/>
          </cell>
          <cell r="R267" t="str">
            <v/>
          </cell>
        </row>
        <row r="268">
          <cell r="K268" t="str">
            <v/>
          </cell>
          <cell r="L268" t="str">
            <v/>
          </cell>
          <cell r="M268" t="str">
            <v/>
          </cell>
          <cell r="O268" t="str">
            <v/>
          </cell>
          <cell r="R268" t="str">
            <v/>
          </cell>
        </row>
        <row r="269">
          <cell r="K269" t="str">
            <v/>
          </cell>
          <cell r="L269" t="str">
            <v/>
          </cell>
          <cell r="M269" t="str">
            <v/>
          </cell>
          <cell r="O269" t="str">
            <v/>
          </cell>
          <cell r="R269" t="str">
            <v/>
          </cell>
        </row>
        <row r="270">
          <cell r="K270" t="str">
            <v/>
          </cell>
          <cell r="L270" t="str">
            <v/>
          </cell>
          <cell r="M270" t="str">
            <v/>
          </cell>
          <cell r="O270" t="str">
            <v/>
          </cell>
          <cell r="R270" t="str">
            <v/>
          </cell>
        </row>
        <row r="271">
          <cell r="K271" t="str">
            <v/>
          </cell>
          <cell r="L271" t="str">
            <v/>
          </cell>
          <cell r="M271" t="str">
            <v/>
          </cell>
          <cell r="O271" t="str">
            <v/>
          </cell>
          <cell r="R271" t="str">
            <v/>
          </cell>
        </row>
        <row r="272">
          <cell r="K272" t="str">
            <v/>
          </cell>
          <cell r="L272" t="str">
            <v/>
          </cell>
          <cell r="M272" t="str">
            <v/>
          </cell>
          <cell r="O272" t="str">
            <v/>
          </cell>
          <cell r="R272" t="str">
            <v/>
          </cell>
        </row>
        <row r="273">
          <cell r="K273" t="str">
            <v/>
          </cell>
          <cell r="L273" t="str">
            <v/>
          </cell>
          <cell r="M273" t="str">
            <v/>
          </cell>
          <cell r="O273" t="str">
            <v/>
          </cell>
          <cell r="R273" t="str">
            <v/>
          </cell>
        </row>
        <row r="274">
          <cell r="K274" t="str">
            <v/>
          </cell>
          <cell r="L274" t="str">
            <v/>
          </cell>
          <cell r="M274" t="str">
            <v/>
          </cell>
          <cell r="O274" t="str">
            <v/>
          </cell>
          <cell r="R274" t="str">
            <v/>
          </cell>
        </row>
        <row r="275">
          <cell r="K275" t="str">
            <v/>
          </cell>
          <cell r="L275" t="str">
            <v/>
          </cell>
          <cell r="M275" t="str">
            <v/>
          </cell>
          <cell r="O275" t="str">
            <v/>
          </cell>
          <cell r="R275" t="str">
            <v/>
          </cell>
        </row>
        <row r="276">
          <cell r="K276" t="str">
            <v/>
          </cell>
          <cell r="L276" t="str">
            <v/>
          </cell>
          <cell r="M276" t="str">
            <v/>
          </cell>
          <cell r="O276" t="str">
            <v/>
          </cell>
          <cell r="R276" t="str">
            <v/>
          </cell>
        </row>
        <row r="277">
          <cell r="K277" t="str">
            <v/>
          </cell>
          <cell r="L277" t="str">
            <v/>
          </cell>
          <cell r="M277" t="str">
            <v/>
          </cell>
          <cell r="O277" t="str">
            <v/>
          </cell>
          <cell r="R277" t="str">
            <v/>
          </cell>
        </row>
        <row r="278">
          <cell r="K278" t="str">
            <v/>
          </cell>
          <cell r="L278" t="str">
            <v/>
          </cell>
          <cell r="M278" t="str">
            <v/>
          </cell>
          <cell r="O278" t="str">
            <v/>
          </cell>
          <cell r="R278" t="str">
            <v/>
          </cell>
        </row>
        <row r="279">
          <cell r="K279" t="str">
            <v/>
          </cell>
          <cell r="L279" t="str">
            <v/>
          </cell>
          <cell r="M279" t="str">
            <v/>
          </cell>
          <cell r="O279" t="str">
            <v/>
          </cell>
          <cell r="R279" t="str">
            <v/>
          </cell>
        </row>
        <row r="280">
          <cell r="K280" t="str">
            <v/>
          </cell>
          <cell r="L280" t="str">
            <v/>
          </cell>
          <cell r="M280" t="str">
            <v/>
          </cell>
          <cell r="O280" t="str">
            <v/>
          </cell>
          <cell r="R280" t="str">
            <v/>
          </cell>
        </row>
        <row r="281">
          <cell r="K281" t="str">
            <v/>
          </cell>
          <cell r="L281" t="str">
            <v/>
          </cell>
          <cell r="M281" t="str">
            <v/>
          </cell>
          <cell r="O281" t="str">
            <v/>
          </cell>
          <cell r="R281" t="str">
            <v/>
          </cell>
        </row>
        <row r="282">
          <cell r="K282" t="str">
            <v/>
          </cell>
          <cell r="L282" t="str">
            <v/>
          </cell>
          <cell r="M282" t="str">
            <v/>
          </cell>
          <cell r="O282" t="str">
            <v/>
          </cell>
          <cell r="R282" t="str">
            <v/>
          </cell>
        </row>
        <row r="283">
          <cell r="K283" t="str">
            <v/>
          </cell>
          <cell r="L283" t="str">
            <v/>
          </cell>
          <cell r="M283" t="str">
            <v/>
          </cell>
          <cell r="O283" t="str">
            <v/>
          </cell>
          <cell r="R283" t="str">
            <v/>
          </cell>
        </row>
        <row r="284">
          <cell r="K284" t="str">
            <v/>
          </cell>
          <cell r="L284" t="str">
            <v/>
          </cell>
          <cell r="M284" t="str">
            <v/>
          </cell>
          <cell r="O284" t="str">
            <v/>
          </cell>
          <cell r="R284" t="str">
            <v/>
          </cell>
        </row>
        <row r="285">
          <cell r="K285" t="str">
            <v/>
          </cell>
          <cell r="L285" t="str">
            <v/>
          </cell>
          <cell r="M285" t="str">
            <v/>
          </cell>
          <cell r="O285" t="str">
            <v/>
          </cell>
          <cell r="R285" t="str">
            <v/>
          </cell>
        </row>
        <row r="286">
          <cell r="K286" t="str">
            <v/>
          </cell>
          <cell r="L286" t="str">
            <v/>
          </cell>
          <cell r="M286" t="str">
            <v/>
          </cell>
          <cell r="O286" t="str">
            <v/>
          </cell>
          <cell r="R286" t="str">
            <v/>
          </cell>
        </row>
        <row r="287">
          <cell r="K287" t="str">
            <v/>
          </cell>
          <cell r="L287" t="str">
            <v/>
          </cell>
          <cell r="M287" t="str">
            <v/>
          </cell>
          <cell r="O287" t="str">
            <v/>
          </cell>
          <cell r="R287" t="str">
            <v/>
          </cell>
        </row>
        <row r="288">
          <cell r="K288" t="str">
            <v/>
          </cell>
          <cell r="L288" t="str">
            <v/>
          </cell>
          <cell r="M288" t="str">
            <v/>
          </cell>
          <cell r="O288" t="str">
            <v/>
          </cell>
          <cell r="R288" t="str">
            <v/>
          </cell>
        </row>
        <row r="289">
          <cell r="K289" t="str">
            <v/>
          </cell>
          <cell r="L289" t="str">
            <v/>
          </cell>
          <cell r="M289" t="str">
            <v/>
          </cell>
          <cell r="O289" t="str">
            <v/>
          </cell>
          <cell r="R289" t="str">
            <v/>
          </cell>
        </row>
        <row r="290">
          <cell r="K290" t="str">
            <v/>
          </cell>
          <cell r="L290" t="str">
            <v/>
          </cell>
          <cell r="M290" t="str">
            <v/>
          </cell>
          <cell r="O290" t="str">
            <v/>
          </cell>
          <cell r="R290" t="str">
            <v/>
          </cell>
        </row>
        <row r="291">
          <cell r="K291" t="str">
            <v/>
          </cell>
          <cell r="L291" t="str">
            <v/>
          </cell>
          <cell r="M291" t="str">
            <v/>
          </cell>
          <cell r="O291" t="str">
            <v/>
          </cell>
          <cell r="R291" t="str">
            <v/>
          </cell>
        </row>
        <row r="292">
          <cell r="K292" t="str">
            <v/>
          </cell>
          <cell r="L292" t="str">
            <v/>
          </cell>
          <cell r="M292" t="str">
            <v/>
          </cell>
          <cell r="O292" t="str">
            <v/>
          </cell>
          <cell r="R292" t="str">
            <v/>
          </cell>
        </row>
        <row r="293">
          <cell r="K293" t="str">
            <v/>
          </cell>
          <cell r="L293" t="str">
            <v/>
          </cell>
          <cell r="M293" t="str">
            <v/>
          </cell>
          <cell r="O293" t="str">
            <v/>
          </cell>
          <cell r="R293" t="str">
            <v/>
          </cell>
        </row>
        <row r="294">
          <cell r="K294" t="str">
            <v/>
          </cell>
          <cell r="L294" t="str">
            <v/>
          </cell>
          <cell r="M294" t="str">
            <v/>
          </cell>
          <cell r="O294" t="str">
            <v/>
          </cell>
          <cell r="R294" t="str">
            <v/>
          </cell>
        </row>
        <row r="295">
          <cell r="K295" t="str">
            <v/>
          </cell>
          <cell r="L295" t="str">
            <v/>
          </cell>
          <cell r="M295" t="str">
            <v/>
          </cell>
          <cell r="O295" t="str">
            <v/>
          </cell>
          <cell r="R295" t="str">
            <v/>
          </cell>
        </row>
        <row r="296">
          <cell r="K296" t="str">
            <v/>
          </cell>
          <cell r="L296" t="str">
            <v/>
          </cell>
          <cell r="M296" t="str">
            <v/>
          </cell>
          <cell r="O296" t="str">
            <v/>
          </cell>
          <cell r="R296" t="str">
            <v/>
          </cell>
        </row>
        <row r="297">
          <cell r="K297" t="str">
            <v/>
          </cell>
          <cell r="L297" t="str">
            <v/>
          </cell>
          <cell r="M297" t="str">
            <v/>
          </cell>
          <cell r="O297" t="str">
            <v/>
          </cell>
          <cell r="R297" t="str">
            <v/>
          </cell>
        </row>
        <row r="298">
          <cell r="K298" t="str">
            <v/>
          </cell>
          <cell r="L298" t="str">
            <v/>
          </cell>
          <cell r="M298" t="str">
            <v/>
          </cell>
          <cell r="O298" t="str">
            <v/>
          </cell>
          <cell r="R298" t="str">
            <v/>
          </cell>
        </row>
        <row r="299">
          <cell r="K299" t="str">
            <v/>
          </cell>
          <cell r="L299" t="str">
            <v/>
          </cell>
          <cell r="M299" t="str">
            <v/>
          </cell>
          <cell r="O299" t="str">
            <v/>
          </cell>
          <cell r="R299" t="str">
            <v/>
          </cell>
        </row>
        <row r="300">
          <cell r="K300" t="str">
            <v/>
          </cell>
          <cell r="L300" t="str">
            <v/>
          </cell>
          <cell r="M300" t="str">
            <v/>
          </cell>
          <cell r="O300" t="str">
            <v/>
          </cell>
          <cell r="R300" t="str">
            <v/>
          </cell>
        </row>
        <row r="301">
          <cell r="K301" t="str">
            <v/>
          </cell>
          <cell r="L301" t="str">
            <v/>
          </cell>
          <cell r="M301" t="str">
            <v/>
          </cell>
          <cell r="O301" t="str">
            <v/>
          </cell>
          <cell r="R301" t="str">
            <v/>
          </cell>
        </row>
        <row r="302">
          <cell r="K302" t="str">
            <v/>
          </cell>
          <cell r="L302" t="str">
            <v/>
          </cell>
          <cell r="M302" t="str">
            <v/>
          </cell>
          <cell r="O302" t="str">
            <v/>
          </cell>
          <cell r="R302" t="str">
            <v/>
          </cell>
        </row>
        <row r="303">
          <cell r="K303" t="str">
            <v/>
          </cell>
          <cell r="L303" t="str">
            <v/>
          </cell>
          <cell r="M303" t="str">
            <v/>
          </cell>
          <cell r="O303" t="str">
            <v/>
          </cell>
          <cell r="R303" t="str">
            <v/>
          </cell>
        </row>
      </sheetData>
      <sheetData sheetId="18">
        <row r="4">
          <cell r="G4" t="str">
            <v>(pls select)</v>
          </cell>
        </row>
        <row r="8">
          <cell r="H8" t="str">
            <v>(pls select)</v>
          </cell>
        </row>
        <row r="11">
          <cell r="G11" t="str">
            <v>NA</v>
          </cell>
        </row>
        <row r="13">
          <cell r="G13" t="str">
            <v>NA</v>
          </cell>
        </row>
        <row r="20">
          <cell r="G20" t="str">
            <v>NA</v>
          </cell>
        </row>
        <row r="23">
          <cell r="G23" t="str">
            <v>NA</v>
          </cell>
        </row>
        <row r="24">
          <cell r="G24" t="str">
            <v>NA</v>
          </cell>
        </row>
        <row r="27">
          <cell r="G27" t="str">
            <v>NA</v>
          </cell>
        </row>
        <row r="29">
          <cell r="G29" t="str">
            <v>VND</v>
          </cell>
        </row>
        <row r="30">
          <cell r="G30" t="str">
            <v>payable at the beginning</v>
          </cell>
        </row>
        <row r="32">
          <cell r="G32" t="str">
            <v>(pls select)</v>
          </cell>
        </row>
        <row r="36">
          <cell r="G36" t="str">
            <v>(pls select)</v>
          </cell>
        </row>
        <row r="40">
          <cell r="G40" t="str">
            <v>(pls select)</v>
          </cell>
        </row>
        <row r="45">
          <cell r="G45" t="str">
            <v>NA</v>
          </cell>
        </row>
        <row r="49">
          <cell r="G49" t="str">
            <v>NA</v>
          </cell>
        </row>
        <row r="53">
          <cell r="G53" t="str">
            <v>NA</v>
          </cell>
        </row>
        <row r="57">
          <cell r="G57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  <cell r="H72">
            <v>0</v>
          </cell>
        </row>
        <row r="75">
          <cell r="H75">
            <v>0</v>
          </cell>
        </row>
        <row r="124"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O124" t="str">
            <v/>
          </cell>
          <cell r="Q124" t="str">
            <v/>
          </cell>
          <cell r="R124" t="str">
            <v/>
          </cell>
        </row>
        <row r="125">
          <cell r="K125" t="str">
            <v/>
          </cell>
          <cell r="L125" t="str">
            <v/>
          </cell>
          <cell r="M125" t="str">
            <v/>
          </cell>
          <cell r="O125" t="str">
            <v/>
          </cell>
          <cell r="R125" t="str">
            <v/>
          </cell>
        </row>
        <row r="126">
          <cell r="K126" t="str">
            <v/>
          </cell>
          <cell r="L126" t="str">
            <v/>
          </cell>
          <cell r="M126" t="str">
            <v/>
          </cell>
          <cell r="O126" t="str">
            <v/>
          </cell>
          <cell r="R126" t="str">
            <v/>
          </cell>
        </row>
        <row r="127">
          <cell r="K127" t="str">
            <v/>
          </cell>
          <cell r="L127" t="str">
            <v/>
          </cell>
          <cell r="M127" t="str">
            <v/>
          </cell>
          <cell r="O127" t="str">
            <v/>
          </cell>
          <cell r="R127" t="str">
            <v/>
          </cell>
        </row>
        <row r="128">
          <cell r="K128" t="str">
            <v/>
          </cell>
          <cell r="L128" t="str">
            <v/>
          </cell>
          <cell r="M128" t="str">
            <v/>
          </cell>
          <cell r="O128" t="str">
            <v/>
          </cell>
          <cell r="R128" t="str">
            <v/>
          </cell>
        </row>
        <row r="129">
          <cell r="K129" t="str">
            <v/>
          </cell>
          <cell r="L129" t="str">
            <v/>
          </cell>
          <cell r="M129" t="str">
            <v/>
          </cell>
          <cell r="O129" t="str">
            <v/>
          </cell>
          <cell r="R129" t="str">
            <v/>
          </cell>
        </row>
        <row r="130">
          <cell r="K130" t="str">
            <v/>
          </cell>
          <cell r="L130" t="str">
            <v/>
          </cell>
          <cell r="M130" t="str">
            <v/>
          </cell>
          <cell r="O130" t="str">
            <v/>
          </cell>
          <cell r="R130" t="str">
            <v/>
          </cell>
        </row>
        <row r="131">
          <cell r="K131" t="str">
            <v/>
          </cell>
          <cell r="L131" t="str">
            <v/>
          </cell>
          <cell r="M131" t="str">
            <v/>
          </cell>
          <cell r="O131" t="str">
            <v/>
          </cell>
          <cell r="R131" t="str">
            <v/>
          </cell>
        </row>
        <row r="132">
          <cell r="K132" t="str">
            <v/>
          </cell>
          <cell r="L132" t="str">
            <v/>
          </cell>
          <cell r="M132" t="str">
            <v/>
          </cell>
          <cell r="O132" t="str">
            <v/>
          </cell>
          <cell r="R132" t="str">
            <v/>
          </cell>
        </row>
        <row r="133">
          <cell r="K133" t="str">
            <v/>
          </cell>
          <cell r="L133" t="str">
            <v/>
          </cell>
          <cell r="M133" t="str">
            <v/>
          </cell>
          <cell r="O133" t="str">
            <v/>
          </cell>
          <cell r="R133" t="str">
            <v/>
          </cell>
        </row>
        <row r="134">
          <cell r="K134" t="str">
            <v/>
          </cell>
          <cell r="L134" t="str">
            <v/>
          </cell>
          <cell r="M134" t="str">
            <v/>
          </cell>
          <cell r="O134" t="str">
            <v/>
          </cell>
          <cell r="R134" t="str">
            <v/>
          </cell>
        </row>
        <row r="135">
          <cell r="K135" t="str">
            <v/>
          </cell>
          <cell r="L135" t="str">
            <v/>
          </cell>
          <cell r="M135" t="str">
            <v/>
          </cell>
          <cell r="O135" t="str">
            <v/>
          </cell>
          <cell r="R135" t="str">
            <v/>
          </cell>
        </row>
        <row r="136">
          <cell r="K136" t="str">
            <v/>
          </cell>
          <cell r="L136" t="str">
            <v/>
          </cell>
          <cell r="M136" t="str">
            <v/>
          </cell>
          <cell r="O136" t="str">
            <v/>
          </cell>
          <cell r="R136" t="str">
            <v/>
          </cell>
        </row>
        <row r="137">
          <cell r="K137" t="str">
            <v/>
          </cell>
          <cell r="L137" t="str">
            <v/>
          </cell>
          <cell r="M137" t="str">
            <v/>
          </cell>
          <cell r="O137" t="str">
            <v/>
          </cell>
          <cell r="R137" t="str">
            <v/>
          </cell>
        </row>
        <row r="138">
          <cell r="K138" t="str">
            <v/>
          </cell>
          <cell r="L138" t="str">
            <v/>
          </cell>
          <cell r="M138" t="str">
            <v/>
          </cell>
          <cell r="O138" t="str">
            <v/>
          </cell>
          <cell r="R138" t="str">
            <v/>
          </cell>
        </row>
        <row r="139">
          <cell r="K139" t="str">
            <v/>
          </cell>
          <cell r="L139" t="str">
            <v/>
          </cell>
          <cell r="M139" t="str">
            <v/>
          </cell>
          <cell r="O139" t="str">
            <v/>
          </cell>
          <cell r="R139" t="str">
            <v/>
          </cell>
        </row>
        <row r="140">
          <cell r="K140" t="str">
            <v/>
          </cell>
          <cell r="L140" t="str">
            <v/>
          </cell>
          <cell r="M140" t="str">
            <v/>
          </cell>
          <cell r="O140" t="str">
            <v/>
          </cell>
          <cell r="R140" t="str">
            <v/>
          </cell>
        </row>
        <row r="141">
          <cell r="K141" t="str">
            <v/>
          </cell>
          <cell r="L141" t="str">
            <v/>
          </cell>
          <cell r="M141" t="str">
            <v/>
          </cell>
          <cell r="O141" t="str">
            <v/>
          </cell>
          <cell r="R141" t="str">
            <v/>
          </cell>
        </row>
        <row r="142">
          <cell r="K142" t="str">
            <v/>
          </cell>
          <cell r="L142" t="str">
            <v/>
          </cell>
          <cell r="M142" t="str">
            <v/>
          </cell>
          <cell r="O142" t="str">
            <v/>
          </cell>
          <cell r="R142" t="str">
            <v/>
          </cell>
        </row>
        <row r="143">
          <cell r="K143" t="str">
            <v/>
          </cell>
          <cell r="L143" t="str">
            <v/>
          </cell>
          <cell r="M143" t="str">
            <v/>
          </cell>
          <cell r="O143" t="str">
            <v/>
          </cell>
          <cell r="R143" t="str">
            <v/>
          </cell>
        </row>
        <row r="144">
          <cell r="K144" t="str">
            <v/>
          </cell>
          <cell r="L144" t="str">
            <v/>
          </cell>
          <cell r="M144" t="str">
            <v/>
          </cell>
          <cell r="O144" t="str">
            <v/>
          </cell>
          <cell r="R144" t="str">
            <v/>
          </cell>
        </row>
        <row r="145">
          <cell r="K145" t="str">
            <v/>
          </cell>
          <cell r="L145" t="str">
            <v/>
          </cell>
          <cell r="M145" t="str">
            <v/>
          </cell>
          <cell r="O145" t="str">
            <v/>
          </cell>
          <cell r="R145" t="str">
            <v/>
          </cell>
        </row>
        <row r="146">
          <cell r="K146" t="str">
            <v/>
          </cell>
          <cell r="L146" t="str">
            <v/>
          </cell>
          <cell r="M146" t="str">
            <v/>
          </cell>
          <cell r="O146" t="str">
            <v/>
          </cell>
          <cell r="R146" t="str">
            <v/>
          </cell>
        </row>
        <row r="147">
          <cell r="K147" t="str">
            <v/>
          </cell>
          <cell r="L147" t="str">
            <v/>
          </cell>
          <cell r="M147" t="str">
            <v/>
          </cell>
          <cell r="O147" t="str">
            <v/>
          </cell>
          <cell r="R147" t="str">
            <v/>
          </cell>
        </row>
        <row r="148">
          <cell r="K148" t="str">
            <v/>
          </cell>
          <cell r="L148" t="str">
            <v/>
          </cell>
          <cell r="M148" t="str">
            <v/>
          </cell>
          <cell r="O148" t="str">
            <v/>
          </cell>
          <cell r="R148" t="str">
            <v/>
          </cell>
        </row>
        <row r="149">
          <cell r="K149" t="str">
            <v/>
          </cell>
          <cell r="L149" t="str">
            <v/>
          </cell>
          <cell r="M149" t="str">
            <v/>
          </cell>
          <cell r="O149" t="str">
            <v/>
          </cell>
          <cell r="R149" t="str">
            <v/>
          </cell>
        </row>
        <row r="150">
          <cell r="K150" t="str">
            <v/>
          </cell>
          <cell r="L150" t="str">
            <v/>
          </cell>
          <cell r="M150" t="str">
            <v/>
          </cell>
          <cell r="O150" t="str">
            <v/>
          </cell>
          <cell r="R150" t="str">
            <v/>
          </cell>
        </row>
        <row r="151">
          <cell r="K151" t="str">
            <v/>
          </cell>
          <cell r="L151" t="str">
            <v/>
          </cell>
          <cell r="M151" t="str">
            <v/>
          </cell>
          <cell r="O151" t="str">
            <v/>
          </cell>
          <cell r="R151" t="str">
            <v/>
          </cell>
        </row>
        <row r="152">
          <cell r="K152" t="str">
            <v/>
          </cell>
          <cell r="L152" t="str">
            <v/>
          </cell>
          <cell r="M152" t="str">
            <v/>
          </cell>
          <cell r="O152" t="str">
            <v/>
          </cell>
          <cell r="R152" t="str">
            <v/>
          </cell>
        </row>
        <row r="153">
          <cell r="K153" t="str">
            <v/>
          </cell>
          <cell r="L153" t="str">
            <v/>
          </cell>
          <cell r="M153" t="str">
            <v/>
          </cell>
          <cell r="O153" t="str">
            <v/>
          </cell>
          <cell r="R153" t="str">
            <v/>
          </cell>
        </row>
        <row r="154">
          <cell r="K154" t="str">
            <v/>
          </cell>
          <cell r="L154" t="str">
            <v/>
          </cell>
          <cell r="M154" t="str">
            <v/>
          </cell>
          <cell r="O154" t="str">
            <v/>
          </cell>
          <cell r="R154" t="str">
            <v/>
          </cell>
        </row>
        <row r="155">
          <cell r="K155" t="str">
            <v/>
          </cell>
          <cell r="L155" t="str">
            <v/>
          </cell>
          <cell r="M155" t="str">
            <v/>
          </cell>
          <cell r="O155" t="str">
            <v/>
          </cell>
          <cell r="R155" t="str">
            <v/>
          </cell>
        </row>
        <row r="156">
          <cell r="K156" t="str">
            <v/>
          </cell>
          <cell r="L156" t="str">
            <v/>
          </cell>
          <cell r="M156" t="str">
            <v/>
          </cell>
          <cell r="O156" t="str">
            <v/>
          </cell>
          <cell r="R156" t="str">
            <v/>
          </cell>
        </row>
        <row r="157">
          <cell r="K157" t="str">
            <v/>
          </cell>
          <cell r="L157" t="str">
            <v/>
          </cell>
          <cell r="M157" t="str">
            <v/>
          </cell>
          <cell r="O157" t="str">
            <v/>
          </cell>
          <cell r="R157" t="str">
            <v/>
          </cell>
        </row>
        <row r="158">
          <cell r="K158" t="str">
            <v/>
          </cell>
          <cell r="L158" t="str">
            <v/>
          </cell>
          <cell r="M158" t="str">
            <v/>
          </cell>
          <cell r="O158" t="str">
            <v/>
          </cell>
          <cell r="R158" t="str">
            <v/>
          </cell>
        </row>
        <row r="159">
          <cell r="K159" t="str">
            <v/>
          </cell>
          <cell r="L159" t="str">
            <v/>
          </cell>
          <cell r="M159" t="str">
            <v/>
          </cell>
          <cell r="O159" t="str">
            <v/>
          </cell>
          <cell r="R159" t="str">
            <v/>
          </cell>
        </row>
        <row r="160">
          <cell r="K160" t="str">
            <v/>
          </cell>
          <cell r="L160" t="str">
            <v/>
          </cell>
          <cell r="M160" t="str">
            <v/>
          </cell>
          <cell r="O160" t="str">
            <v/>
          </cell>
          <cell r="R160" t="str">
            <v/>
          </cell>
        </row>
        <row r="161">
          <cell r="K161" t="str">
            <v/>
          </cell>
          <cell r="L161" t="str">
            <v/>
          </cell>
          <cell r="M161" t="str">
            <v/>
          </cell>
          <cell r="O161" t="str">
            <v/>
          </cell>
          <cell r="R161" t="str">
            <v/>
          </cell>
        </row>
        <row r="162">
          <cell r="K162" t="str">
            <v/>
          </cell>
          <cell r="L162" t="str">
            <v/>
          </cell>
          <cell r="M162" t="str">
            <v/>
          </cell>
          <cell r="O162" t="str">
            <v/>
          </cell>
          <cell r="R162" t="str">
            <v/>
          </cell>
        </row>
        <row r="163">
          <cell r="K163" t="str">
            <v/>
          </cell>
          <cell r="L163" t="str">
            <v/>
          </cell>
          <cell r="M163" t="str">
            <v/>
          </cell>
          <cell r="O163" t="str">
            <v/>
          </cell>
          <cell r="R163" t="str">
            <v/>
          </cell>
        </row>
        <row r="164">
          <cell r="K164" t="str">
            <v/>
          </cell>
          <cell r="L164" t="str">
            <v/>
          </cell>
          <cell r="M164" t="str">
            <v/>
          </cell>
          <cell r="O164" t="str">
            <v/>
          </cell>
          <cell r="R164" t="str">
            <v/>
          </cell>
        </row>
        <row r="165">
          <cell r="K165" t="str">
            <v/>
          </cell>
          <cell r="L165" t="str">
            <v/>
          </cell>
          <cell r="M165" t="str">
            <v/>
          </cell>
          <cell r="O165" t="str">
            <v/>
          </cell>
          <cell r="R165" t="str">
            <v/>
          </cell>
        </row>
        <row r="166">
          <cell r="K166" t="str">
            <v/>
          </cell>
          <cell r="L166" t="str">
            <v/>
          </cell>
          <cell r="M166" t="str">
            <v/>
          </cell>
          <cell r="O166" t="str">
            <v/>
          </cell>
          <cell r="R166" t="str">
            <v/>
          </cell>
        </row>
        <row r="167">
          <cell r="K167" t="str">
            <v/>
          </cell>
          <cell r="L167" t="str">
            <v/>
          </cell>
          <cell r="M167" t="str">
            <v/>
          </cell>
          <cell r="O167" t="str">
            <v/>
          </cell>
          <cell r="R167" t="str">
            <v/>
          </cell>
        </row>
        <row r="168">
          <cell r="K168" t="str">
            <v/>
          </cell>
          <cell r="L168" t="str">
            <v/>
          </cell>
          <cell r="M168" t="str">
            <v/>
          </cell>
          <cell r="O168" t="str">
            <v/>
          </cell>
          <cell r="R168" t="str">
            <v/>
          </cell>
        </row>
        <row r="169">
          <cell r="K169" t="str">
            <v/>
          </cell>
          <cell r="L169" t="str">
            <v/>
          </cell>
          <cell r="M169" t="str">
            <v/>
          </cell>
          <cell r="O169" t="str">
            <v/>
          </cell>
          <cell r="R169" t="str">
            <v/>
          </cell>
        </row>
        <row r="170">
          <cell r="K170" t="str">
            <v/>
          </cell>
          <cell r="L170" t="str">
            <v/>
          </cell>
          <cell r="M170" t="str">
            <v/>
          </cell>
          <cell r="O170" t="str">
            <v/>
          </cell>
          <cell r="R170" t="str">
            <v/>
          </cell>
        </row>
        <row r="171">
          <cell r="K171" t="str">
            <v/>
          </cell>
          <cell r="L171" t="str">
            <v/>
          </cell>
          <cell r="M171" t="str">
            <v/>
          </cell>
          <cell r="O171" t="str">
            <v/>
          </cell>
          <cell r="R171" t="str">
            <v/>
          </cell>
        </row>
        <row r="172">
          <cell r="K172" t="str">
            <v/>
          </cell>
          <cell r="L172" t="str">
            <v/>
          </cell>
          <cell r="M172" t="str">
            <v/>
          </cell>
          <cell r="O172" t="str">
            <v/>
          </cell>
          <cell r="R172" t="str">
            <v/>
          </cell>
        </row>
        <row r="173">
          <cell r="K173" t="str">
            <v/>
          </cell>
          <cell r="L173" t="str">
            <v/>
          </cell>
          <cell r="M173" t="str">
            <v/>
          </cell>
          <cell r="O173" t="str">
            <v/>
          </cell>
          <cell r="R173" t="str">
            <v/>
          </cell>
        </row>
        <row r="174">
          <cell r="K174" t="str">
            <v/>
          </cell>
          <cell r="L174" t="str">
            <v/>
          </cell>
          <cell r="M174" t="str">
            <v/>
          </cell>
          <cell r="O174" t="str">
            <v/>
          </cell>
          <cell r="R174" t="str">
            <v/>
          </cell>
        </row>
        <row r="175">
          <cell r="K175" t="str">
            <v/>
          </cell>
          <cell r="L175" t="str">
            <v/>
          </cell>
          <cell r="M175" t="str">
            <v/>
          </cell>
          <cell r="O175" t="str">
            <v/>
          </cell>
          <cell r="R175" t="str">
            <v/>
          </cell>
        </row>
        <row r="176">
          <cell r="K176" t="str">
            <v/>
          </cell>
          <cell r="L176" t="str">
            <v/>
          </cell>
          <cell r="M176" t="str">
            <v/>
          </cell>
          <cell r="O176" t="str">
            <v/>
          </cell>
          <cell r="R176" t="str">
            <v/>
          </cell>
        </row>
        <row r="177">
          <cell r="K177" t="str">
            <v/>
          </cell>
          <cell r="L177" t="str">
            <v/>
          </cell>
          <cell r="M177" t="str">
            <v/>
          </cell>
          <cell r="O177" t="str">
            <v/>
          </cell>
          <cell r="R177" t="str">
            <v/>
          </cell>
        </row>
        <row r="178">
          <cell r="K178" t="str">
            <v/>
          </cell>
          <cell r="L178" t="str">
            <v/>
          </cell>
          <cell r="M178" t="str">
            <v/>
          </cell>
          <cell r="O178" t="str">
            <v/>
          </cell>
          <cell r="R178" t="str">
            <v/>
          </cell>
        </row>
        <row r="179">
          <cell r="K179" t="str">
            <v/>
          </cell>
          <cell r="L179" t="str">
            <v/>
          </cell>
          <cell r="M179" t="str">
            <v/>
          </cell>
          <cell r="O179" t="str">
            <v/>
          </cell>
          <cell r="R179" t="str">
            <v/>
          </cell>
        </row>
        <row r="180">
          <cell r="K180" t="str">
            <v/>
          </cell>
          <cell r="L180" t="str">
            <v/>
          </cell>
          <cell r="M180" t="str">
            <v/>
          </cell>
          <cell r="O180" t="str">
            <v/>
          </cell>
          <cell r="R180" t="str">
            <v/>
          </cell>
        </row>
        <row r="181">
          <cell r="K181" t="str">
            <v/>
          </cell>
          <cell r="L181" t="str">
            <v/>
          </cell>
          <cell r="M181" t="str">
            <v/>
          </cell>
          <cell r="O181" t="str">
            <v/>
          </cell>
          <cell r="R181" t="str">
            <v/>
          </cell>
        </row>
        <row r="182">
          <cell r="K182" t="str">
            <v/>
          </cell>
          <cell r="L182" t="str">
            <v/>
          </cell>
          <cell r="M182" t="str">
            <v/>
          </cell>
          <cell r="O182" t="str">
            <v/>
          </cell>
          <cell r="R182" t="str">
            <v/>
          </cell>
        </row>
        <row r="183">
          <cell r="K183" t="str">
            <v/>
          </cell>
          <cell r="L183" t="str">
            <v/>
          </cell>
          <cell r="M183" t="str">
            <v/>
          </cell>
          <cell r="O183" t="str">
            <v/>
          </cell>
          <cell r="R183" t="str">
            <v/>
          </cell>
        </row>
        <row r="184">
          <cell r="K184" t="str">
            <v/>
          </cell>
          <cell r="L184" t="str">
            <v/>
          </cell>
          <cell r="M184" t="str">
            <v/>
          </cell>
          <cell r="O184" t="str">
            <v/>
          </cell>
          <cell r="R184" t="str">
            <v/>
          </cell>
        </row>
        <row r="185">
          <cell r="K185" t="str">
            <v/>
          </cell>
          <cell r="L185" t="str">
            <v/>
          </cell>
          <cell r="M185" t="str">
            <v/>
          </cell>
          <cell r="O185" t="str">
            <v/>
          </cell>
          <cell r="R185" t="str">
            <v/>
          </cell>
        </row>
        <row r="186">
          <cell r="K186" t="str">
            <v/>
          </cell>
          <cell r="L186" t="str">
            <v/>
          </cell>
          <cell r="M186" t="str">
            <v/>
          </cell>
          <cell r="O186" t="str">
            <v/>
          </cell>
          <cell r="R186" t="str">
            <v/>
          </cell>
        </row>
        <row r="187">
          <cell r="K187" t="str">
            <v/>
          </cell>
          <cell r="L187" t="str">
            <v/>
          </cell>
          <cell r="M187" t="str">
            <v/>
          </cell>
          <cell r="O187" t="str">
            <v/>
          </cell>
          <cell r="R187" t="str">
            <v/>
          </cell>
        </row>
        <row r="188">
          <cell r="K188" t="str">
            <v/>
          </cell>
          <cell r="L188" t="str">
            <v/>
          </cell>
          <cell r="M188" t="str">
            <v/>
          </cell>
          <cell r="O188" t="str">
            <v/>
          </cell>
          <cell r="R188" t="str">
            <v/>
          </cell>
        </row>
        <row r="189">
          <cell r="K189" t="str">
            <v/>
          </cell>
          <cell r="L189" t="str">
            <v/>
          </cell>
          <cell r="M189" t="str">
            <v/>
          </cell>
          <cell r="O189" t="str">
            <v/>
          </cell>
          <cell r="R189" t="str">
            <v/>
          </cell>
        </row>
        <row r="190">
          <cell r="K190" t="str">
            <v/>
          </cell>
          <cell r="L190" t="str">
            <v/>
          </cell>
          <cell r="M190" t="str">
            <v/>
          </cell>
          <cell r="O190" t="str">
            <v/>
          </cell>
          <cell r="R190" t="str">
            <v/>
          </cell>
        </row>
        <row r="191">
          <cell r="K191" t="str">
            <v/>
          </cell>
          <cell r="L191" t="str">
            <v/>
          </cell>
          <cell r="M191" t="str">
            <v/>
          </cell>
          <cell r="O191" t="str">
            <v/>
          </cell>
          <cell r="R191" t="str">
            <v/>
          </cell>
        </row>
        <row r="192">
          <cell r="K192" t="str">
            <v/>
          </cell>
          <cell r="L192" t="str">
            <v/>
          </cell>
          <cell r="M192" t="str">
            <v/>
          </cell>
          <cell r="O192" t="str">
            <v/>
          </cell>
          <cell r="R192" t="str">
            <v/>
          </cell>
        </row>
        <row r="193">
          <cell r="K193" t="str">
            <v/>
          </cell>
          <cell r="L193" t="str">
            <v/>
          </cell>
          <cell r="M193" t="str">
            <v/>
          </cell>
          <cell r="O193" t="str">
            <v/>
          </cell>
          <cell r="R193" t="str">
            <v/>
          </cell>
        </row>
        <row r="194">
          <cell r="K194" t="str">
            <v/>
          </cell>
          <cell r="L194" t="str">
            <v/>
          </cell>
          <cell r="M194" t="str">
            <v/>
          </cell>
          <cell r="O194" t="str">
            <v/>
          </cell>
          <cell r="R194" t="str">
            <v/>
          </cell>
        </row>
        <row r="195">
          <cell r="K195" t="str">
            <v/>
          </cell>
          <cell r="L195" t="str">
            <v/>
          </cell>
          <cell r="M195" t="str">
            <v/>
          </cell>
          <cell r="O195" t="str">
            <v/>
          </cell>
          <cell r="R195" t="str">
            <v/>
          </cell>
        </row>
        <row r="196">
          <cell r="K196" t="str">
            <v/>
          </cell>
          <cell r="L196" t="str">
            <v/>
          </cell>
          <cell r="M196" t="str">
            <v/>
          </cell>
          <cell r="O196" t="str">
            <v/>
          </cell>
          <cell r="R196" t="str">
            <v/>
          </cell>
        </row>
        <row r="197">
          <cell r="K197" t="str">
            <v/>
          </cell>
          <cell r="L197" t="str">
            <v/>
          </cell>
          <cell r="M197" t="str">
            <v/>
          </cell>
          <cell r="O197" t="str">
            <v/>
          </cell>
          <cell r="R197" t="str">
            <v/>
          </cell>
        </row>
        <row r="198">
          <cell r="K198" t="str">
            <v/>
          </cell>
          <cell r="L198" t="str">
            <v/>
          </cell>
          <cell r="M198" t="str">
            <v/>
          </cell>
          <cell r="O198" t="str">
            <v/>
          </cell>
          <cell r="R198" t="str">
            <v/>
          </cell>
        </row>
        <row r="199">
          <cell r="K199" t="str">
            <v/>
          </cell>
          <cell r="L199" t="str">
            <v/>
          </cell>
          <cell r="M199" t="str">
            <v/>
          </cell>
          <cell r="O199" t="str">
            <v/>
          </cell>
          <cell r="R199" t="str">
            <v/>
          </cell>
        </row>
        <row r="200">
          <cell r="K200" t="str">
            <v/>
          </cell>
          <cell r="L200" t="str">
            <v/>
          </cell>
          <cell r="M200" t="str">
            <v/>
          </cell>
          <cell r="O200" t="str">
            <v/>
          </cell>
          <cell r="R200" t="str">
            <v/>
          </cell>
        </row>
        <row r="201">
          <cell r="K201" t="str">
            <v/>
          </cell>
          <cell r="L201" t="str">
            <v/>
          </cell>
          <cell r="M201" t="str">
            <v/>
          </cell>
          <cell r="O201" t="str">
            <v/>
          </cell>
          <cell r="R201" t="str">
            <v/>
          </cell>
        </row>
        <row r="202">
          <cell r="K202" t="str">
            <v/>
          </cell>
          <cell r="L202" t="str">
            <v/>
          </cell>
          <cell r="M202" t="str">
            <v/>
          </cell>
          <cell r="O202" t="str">
            <v/>
          </cell>
          <cell r="R202" t="str">
            <v/>
          </cell>
        </row>
        <row r="203">
          <cell r="K203" t="str">
            <v/>
          </cell>
          <cell r="L203" t="str">
            <v/>
          </cell>
          <cell r="M203" t="str">
            <v/>
          </cell>
          <cell r="O203" t="str">
            <v/>
          </cell>
          <cell r="R203" t="str">
            <v/>
          </cell>
        </row>
        <row r="204">
          <cell r="K204" t="str">
            <v/>
          </cell>
          <cell r="L204" t="str">
            <v/>
          </cell>
          <cell r="M204" t="str">
            <v/>
          </cell>
          <cell r="O204" t="str">
            <v/>
          </cell>
          <cell r="R204" t="str">
            <v/>
          </cell>
        </row>
        <row r="205">
          <cell r="K205" t="str">
            <v/>
          </cell>
          <cell r="L205" t="str">
            <v/>
          </cell>
          <cell r="M205" t="str">
            <v/>
          </cell>
          <cell r="O205" t="str">
            <v/>
          </cell>
          <cell r="R205" t="str">
            <v/>
          </cell>
        </row>
        <row r="206">
          <cell r="K206" t="str">
            <v/>
          </cell>
          <cell r="L206" t="str">
            <v/>
          </cell>
          <cell r="M206" t="str">
            <v/>
          </cell>
          <cell r="O206" t="str">
            <v/>
          </cell>
          <cell r="R206" t="str">
            <v/>
          </cell>
        </row>
        <row r="207">
          <cell r="K207" t="str">
            <v/>
          </cell>
          <cell r="L207" t="str">
            <v/>
          </cell>
          <cell r="M207" t="str">
            <v/>
          </cell>
          <cell r="O207" t="str">
            <v/>
          </cell>
          <cell r="R207" t="str">
            <v/>
          </cell>
        </row>
        <row r="208">
          <cell r="K208" t="str">
            <v/>
          </cell>
          <cell r="L208" t="str">
            <v/>
          </cell>
          <cell r="M208" t="str">
            <v/>
          </cell>
          <cell r="O208" t="str">
            <v/>
          </cell>
          <cell r="R208" t="str">
            <v/>
          </cell>
        </row>
        <row r="209">
          <cell r="K209" t="str">
            <v/>
          </cell>
          <cell r="L209" t="str">
            <v/>
          </cell>
          <cell r="M209" t="str">
            <v/>
          </cell>
          <cell r="O209" t="str">
            <v/>
          </cell>
          <cell r="R209" t="str">
            <v/>
          </cell>
        </row>
        <row r="210">
          <cell r="K210" t="str">
            <v/>
          </cell>
          <cell r="L210" t="str">
            <v/>
          </cell>
          <cell r="M210" t="str">
            <v/>
          </cell>
          <cell r="O210" t="str">
            <v/>
          </cell>
          <cell r="R210" t="str">
            <v/>
          </cell>
        </row>
        <row r="211">
          <cell r="K211" t="str">
            <v/>
          </cell>
          <cell r="L211" t="str">
            <v/>
          </cell>
          <cell r="M211" t="str">
            <v/>
          </cell>
          <cell r="O211" t="str">
            <v/>
          </cell>
          <cell r="R211" t="str">
            <v/>
          </cell>
        </row>
        <row r="212">
          <cell r="K212" t="str">
            <v/>
          </cell>
          <cell r="L212" t="str">
            <v/>
          </cell>
          <cell r="M212" t="str">
            <v/>
          </cell>
          <cell r="O212" t="str">
            <v/>
          </cell>
          <cell r="R212" t="str">
            <v/>
          </cell>
        </row>
        <row r="213">
          <cell r="K213" t="str">
            <v/>
          </cell>
          <cell r="L213" t="str">
            <v/>
          </cell>
          <cell r="M213" t="str">
            <v/>
          </cell>
          <cell r="O213" t="str">
            <v/>
          </cell>
          <cell r="R213" t="str">
            <v/>
          </cell>
        </row>
        <row r="214">
          <cell r="K214" t="str">
            <v/>
          </cell>
          <cell r="L214" t="str">
            <v/>
          </cell>
          <cell r="M214" t="str">
            <v/>
          </cell>
          <cell r="O214" t="str">
            <v/>
          </cell>
          <cell r="R214" t="str">
            <v/>
          </cell>
        </row>
        <row r="215">
          <cell r="K215" t="str">
            <v/>
          </cell>
          <cell r="L215" t="str">
            <v/>
          </cell>
          <cell r="M215" t="str">
            <v/>
          </cell>
          <cell r="O215" t="str">
            <v/>
          </cell>
          <cell r="R215" t="str">
            <v/>
          </cell>
        </row>
        <row r="216">
          <cell r="K216" t="str">
            <v/>
          </cell>
          <cell r="L216" t="str">
            <v/>
          </cell>
          <cell r="M216" t="str">
            <v/>
          </cell>
          <cell r="O216" t="str">
            <v/>
          </cell>
          <cell r="R216" t="str">
            <v/>
          </cell>
        </row>
        <row r="217">
          <cell r="K217" t="str">
            <v/>
          </cell>
          <cell r="L217" t="str">
            <v/>
          </cell>
          <cell r="M217" t="str">
            <v/>
          </cell>
          <cell r="O217" t="str">
            <v/>
          </cell>
          <cell r="R217" t="str">
            <v/>
          </cell>
        </row>
        <row r="218">
          <cell r="K218" t="str">
            <v/>
          </cell>
          <cell r="L218" t="str">
            <v/>
          </cell>
          <cell r="M218" t="str">
            <v/>
          </cell>
          <cell r="O218" t="str">
            <v/>
          </cell>
          <cell r="R218" t="str">
            <v/>
          </cell>
        </row>
        <row r="219">
          <cell r="K219" t="str">
            <v/>
          </cell>
          <cell r="L219" t="str">
            <v/>
          </cell>
          <cell r="M219" t="str">
            <v/>
          </cell>
          <cell r="O219" t="str">
            <v/>
          </cell>
          <cell r="R219" t="str">
            <v/>
          </cell>
        </row>
        <row r="220">
          <cell r="K220" t="str">
            <v/>
          </cell>
          <cell r="L220" t="str">
            <v/>
          </cell>
          <cell r="M220" t="str">
            <v/>
          </cell>
          <cell r="O220" t="str">
            <v/>
          </cell>
          <cell r="R220" t="str">
            <v/>
          </cell>
        </row>
        <row r="221">
          <cell r="K221" t="str">
            <v/>
          </cell>
          <cell r="L221" t="str">
            <v/>
          </cell>
          <cell r="M221" t="str">
            <v/>
          </cell>
          <cell r="O221" t="str">
            <v/>
          </cell>
          <cell r="R221" t="str">
            <v/>
          </cell>
        </row>
        <row r="222">
          <cell r="K222" t="str">
            <v/>
          </cell>
          <cell r="L222" t="str">
            <v/>
          </cell>
          <cell r="M222" t="str">
            <v/>
          </cell>
          <cell r="O222" t="str">
            <v/>
          </cell>
          <cell r="R222" t="str">
            <v/>
          </cell>
        </row>
        <row r="223">
          <cell r="K223" t="str">
            <v/>
          </cell>
          <cell r="L223" t="str">
            <v/>
          </cell>
          <cell r="M223" t="str">
            <v/>
          </cell>
          <cell r="O223" t="str">
            <v/>
          </cell>
          <cell r="R223" t="str">
            <v/>
          </cell>
        </row>
        <row r="224">
          <cell r="K224" t="str">
            <v/>
          </cell>
          <cell r="L224" t="str">
            <v/>
          </cell>
          <cell r="M224" t="str">
            <v/>
          </cell>
          <cell r="O224" t="str">
            <v/>
          </cell>
          <cell r="R224" t="str">
            <v/>
          </cell>
        </row>
        <row r="225">
          <cell r="K225" t="str">
            <v/>
          </cell>
          <cell r="L225" t="str">
            <v/>
          </cell>
          <cell r="M225" t="str">
            <v/>
          </cell>
          <cell r="O225" t="str">
            <v/>
          </cell>
          <cell r="R225" t="str">
            <v/>
          </cell>
        </row>
        <row r="226">
          <cell r="K226" t="str">
            <v/>
          </cell>
          <cell r="L226" t="str">
            <v/>
          </cell>
          <cell r="M226" t="str">
            <v/>
          </cell>
          <cell r="O226" t="str">
            <v/>
          </cell>
          <cell r="R226" t="str">
            <v/>
          </cell>
        </row>
        <row r="227">
          <cell r="K227" t="str">
            <v/>
          </cell>
          <cell r="L227" t="str">
            <v/>
          </cell>
          <cell r="M227" t="str">
            <v/>
          </cell>
          <cell r="O227" t="str">
            <v/>
          </cell>
          <cell r="R227" t="str">
            <v/>
          </cell>
        </row>
        <row r="228">
          <cell r="K228" t="str">
            <v/>
          </cell>
          <cell r="L228" t="str">
            <v/>
          </cell>
          <cell r="M228" t="str">
            <v/>
          </cell>
          <cell r="O228" t="str">
            <v/>
          </cell>
          <cell r="R228" t="str">
            <v/>
          </cell>
        </row>
        <row r="229">
          <cell r="K229" t="str">
            <v/>
          </cell>
          <cell r="L229" t="str">
            <v/>
          </cell>
          <cell r="M229" t="str">
            <v/>
          </cell>
          <cell r="O229" t="str">
            <v/>
          </cell>
          <cell r="R229" t="str">
            <v/>
          </cell>
        </row>
        <row r="230">
          <cell r="K230" t="str">
            <v/>
          </cell>
          <cell r="L230" t="str">
            <v/>
          </cell>
          <cell r="M230" t="str">
            <v/>
          </cell>
          <cell r="O230" t="str">
            <v/>
          </cell>
          <cell r="R230" t="str">
            <v/>
          </cell>
        </row>
        <row r="231">
          <cell r="K231" t="str">
            <v/>
          </cell>
          <cell r="L231" t="str">
            <v/>
          </cell>
          <cell r="M231" t="str">
            <v/>
          </cell>
          <cell r="O231" t="str">
            <v/>
          </cell>
          <cell r="R231" t="str">
            <v/>
          </cell>
        </row>
        <row r="232">
          <cell r="K232" t="str">
            <v/>
          </cell>
          <cell r="L232" t="str">
            <v/>
          </cell>
          <cell r="M232" t="str">
            <v/>
          </cell>
          <cell r="O232" t="str">
            <v/>
          </cell>
          <cell r="R232" t="str">
            <v/>
          </cell>
        </row>
        <row r="233">
          <cell r="K233" t="str">
            <v/>
          </cell>
          <cell r="L233" t="str">
            <v/>
          </cell>
          <cell r="M233" t="str">
            <v/>
          </cell>
          <cell r="O233" t="str">
            <v/>
          </cell>
          <cell r="R233" t="str">
            <v/>
          </cell>
        </row>
        <row r="234">
          <cell r="K234" t="str">
            <v/>
          </cell>
          <cell r="L234" t="str">
            <v/>
          </cell>
          <cell r="M234" t="str">
            <v/>
          </cell>
          <cell r="O234" t="str">
            <v/>
          </cell>
          <cell r="R234" t="str">
            <v/>
          </cell>
        </row>
        <row r="235">
          <cell r="K235" t="str">
            <v/>
          </cell>
          <cell r="L235" t="str">
            <v/>
          </cell>
          <cell r="M235" t="str">
            <v/>
          </cell>
          <cell r="O235" t="str">
            <v/>
          </cell>
          <cell r="R235" t="str">
            <v/>
          </cell>
        </row>
        <row r="236">
          <cell r="K236" t="str">
            <v/>
          </cell>
          <cell r="L236" t="str">
            <v/>
          </cell>
          <cell r="M236" t="str">
            <v/>
          </cell>
          <cell r="O236" t="str">
            <v/>
          </cell>
          <cell r="R236" t="str">
            <v/>
          </cell>
        </row>
        <row r="237">
          <cell r="K237" t="str">
            <v/>
          </cell>
          <cell r="L237" t="str">
            <v/>
          </cell>
          <cell r="M237" t="str">
            <v/>
          </cell>
          <cell r="O237" t="str">
            <v/>
          </cell>
          <cell r="R237" t="str">
            <v/>
          </cell>
        </row>
        <row r="238">
          <cell r="K238" t="str">
            <v/>
          </cell>
          <cell r="L238" t="str">
            <v/>
          </cell>
          <cell r="M238" t="str">
            <v/>
          </cell>
          <cell r="O238" t="str">
            <v/>
          </cell>
          <cell r="R238" t="str">
            <v/>
          </cell>
        </row>
        <row r="239">
          <cell r="K239" t="str">
            <v/>
          </cell>
          <cell r="L239" t="str">
            <v/>
          </cell>
          <cell r="M239" t="str">
            <v/>
          </cell>
          <cell r="O239" t="str">
            <v/>
          </cell>
          <cell r="R239" t="str">
            <v/>
          </cell>
        </row>
        <row r="240">
          <cell r="K240" t="str">
            <v/>
          </cell>
          <cell r="L240" t="str">
            <v/>
          </cell>
          <cell r="M240" t="str">
            <v/>
          </cell>
          <cell r="O240" t="str">
            <v/>
          </cell>
          <cell r="R240" t="str">
            <v/>
          </cell>
        </row>
        <row r="241">
          <cell r="K241" t="str">
            <v/>
          </cell>
          <cell r="L241" t="str">
            <v/>
          </cell>
          <cell r="M241" t="str">
            <v/>
          </cell>
          <cell r="O241" t="str">
            <v/>
          </cell>
          <cell r="R241" t="str">
            <v/>
          </cell>
        </row>
        <row r="242">
          <cell r="K242" t="str">
            <v/>
          </cell>
          <cell r="L242" t="str">
            <v/>
          </cell>
          <cell r="M242" t="str">
            <v/>
          </cell>
          <cell r="O242" t="str">
            <v/>
          </cell>
          <cell r="R242" t="str">
            <v/>
          </cell>
        </row>
        <row r="243">
          <cell r="K243" t="str">
            <v/>
          </cell>
          <cell r="L243" t="str">
            <v/>
          </cell>
          <cell r="M243" t="str">
            <v/>
          </cell>
          <cell r="O243" t="str">
            <v/>
          </cell>
          <cell r="R243" t="str">
            <v/>
          </cell>
        </row>
        <row r="244">
          <cell r="K244" t="str">
            <v/>
          </cell>
          <cell r="L244" t="str">
            <v/>
          </cell>
          <cell r="M244" t="str">
            <v/>
          </cell>
          <cell r="O244" t="str">
            <v/>
          </cell>
          <cell r="R244" t="str">
            <v/>
          </cell>
        </row>
        <row r="245">
          <cell r="K245" t="str">
            <v/>
          </cell>
          <cell r="L245" t="str">
            <v/>
          </cell>
          <cell r="M245" t="str">
            <v/>
          </cell>
          <cell r="O245" t="str">
            <v/>
          </cell>
          <cell r="R245" t="str">
            <v/>
          </cell>
        </row>
        <row r="246">
          <cell r="K246" t="str">
            <v/>
          </cell>
          <cell r="L246" t="str">
            <v/>
          </cell>
          <cell r="M246" t="str">
            <v/>
          </cell>
          <cell r="O246" t="str">
            <v/>
          </cell>
          <cell r="R246" t="str">
            <v/>
          </cell>
        </row>
        <row r="247">
          <cell r="K247" t="str">
            <v/>
          </cell>
          <cell r="L247" t="str">
            <v/>
          </cell>
          <cell r="M247" t="str">
            <v/>
          </cell>
          <cell r="O247" t="str">
            <v/>
          </cell>
          <cell r="R247" t="str">
            <v/>
          </cell>
        </row>
        <row r="248">
          <cell r="K248" t="str">
            <v/>
          </cell>
          <cell r="L248" t="str">
            <v/>
          </cell>
          <cell r="M248" t="str">
            <v/>
          </cell>
          <cell r="O248" t="str">
            <v/>
          </cell>
          <cell r="R248" t="str">
            <v/>
          </cell>
        </row>
        <row r="249">
          <cell r="K249" t="str">
            <v/>
          </cell>
          <cell r="L249" t="str">
            <v/>
          </cell>
          <cell r="M249" t="str">
            <v/>
          </cell>
          <cell r="O249" t="str">
            <v/>
          </cell>
          <cell r="R249" t="str">
            <v/>
          </cell>
        </row>
        <row r="250">
          <cell r="K250" t="str">
            <v/>
          </cell>
          <cell r="L250" t="str">
            <v/>
          </cell>
          <cell r="M250" t="str">
            <v/>
          </cell>
          <cell r="O250" t="str">
            <v/>
          </cell>
          <cell r="R250" t="str">
            <v/>
          </cell>
        </row>
        <row r="251">
          <cell r="K251" t="str">
            <v/>
          </cell>
          <cell r="L251" t="str">
            <v/>
          </cell>
          <cell r="M251" t="str">
            <v/>
          </cell>
          <cell r="O251" t="str">
            <v/>
          </cell>
          <cell r="R251" t="str">
            <v/>
          </cell>
        </row>
        <row r="252">
          <cell r="K252" t="str">
            <v/>
          </cell>
          <cell r="L252" t="str">
            <v/>
          </cell>
          <cell r="M252" t="str">
            <v/>
          </cell>
          <cell r="O252" t="str">
            <v/>
          </cell>
          <cell r="R252" t="str">
            <v/>
          </cell>
        </row>
        <row r="253">
          <cell r="K253" t="str">
            <v/>
          </cell>
          <cell r="L253" t="str">
            <v/>
          </cell>
          <cell r="M253" t="str">
            <v/>
          </cell>
          <cell r="O253" t="str">
            <v/>
          </cell>
          <cell r="R253" t="str">
            <v/>
          </cell>
        </row>
        <row r="254">
          <cell r="K254" t="str">
            <v/>
          </cell>
          <cell r="L254" t="str">
            <v/>
          </cell>
          <cell r="M254" t="str">
            <v/>
          </cell>
          <cell r="O254" t="str">
            <v/>
          </cell>
          <cell r="R254" t="str">
            <v/>
          </cell>
        </row>
        <row r="255">
          <cell r="K255" t="str">
            <v/>
          </cell>
          <cell r="L255" t="str">
            <v/>
          </cell>
          <cell r="M255" t="str">
            <v/>
          </cell>
          <cell r="O255" t="str">
            <v/>
          </cell>
          <cell r="R255" t="str">
            <v/>
          </cell>
        </row>
        <row r="256">
          <cell r="K256" t="str">
            <v/>
          </cell>
          <cell r="L256" t="str">
            <v/>
          </cell>
          <cell r="M256" t="str">
            <v/>
          </cell>
          <cell r="O256" t="str">
            <v/>
          </cell>
          <cell r="R256" t="str">
            <v/>
          </cell>
        </row>
        <row r="257">
          <cell r="K257" t="str">
            <v/>
          </cell>
          <cell r="L257" t="str">
            <v/>
          </cell>
          <cell r="M257" t="str">
            <v/>
          </cell>
          <cell r="O257" t="str">
            <v/>
          </cell>
          <cell r="R257" t="str">
            <v/>
          </cell>
        </row>
        <row r="258">
          <cell r="K258" t="str">
            <v/>
          </cell>
          <cell r="L258" t="str">
            <v/>
          </cell>
          <cell r="M258" t="str">
            <v/>
          </cell>
          <cell r="O258" t="str">
            <v/>
          </cell>
          <cell r="R258" t="str">
            <v/>
          </cell>
        </row>
        <row r="259">
          <cell r="K259" t="str">
            <v/>
          </cell>
          <cell r="L259" t="str">
            <v/>
          </cell>
          <cell r="M259" t="str">
            <v/>
          </cell>
          <cell r="O259" t="str">
            <v/>
          </cell>
          <cell r="R259" t="str">
            <v/>
          </cell>
        </row>
        <row r="260">
          <cell r="K260" t="str">
            <v/>
          </cell>
          <cell r="L260" t="str">
            <v/>
          </cell>
          <cell r="M260" t="str">
            <v/>
          </cell>
          <cell r="O260" t="str">
            <v/>
          </cell>
          <cell r="R260" t="str">
            <v/>
          </cell>
        </row>
        <row r="261">
          <cell r="K261" t="str">
            <v/>
          </cell>
          <cell r="L261" t="str">
            <v/>
          </cell>
          <cell r="M261" t="str">
            <v/>
          </cell>
          <cell r="O261" t="str">
            <v/>
          </cell>
          <cell r="R261" t="str">
            <v/>
          </cell>
        </row>
        <row r="262">
          <cell r="K262" t="str">
            <v/>
          </cell>
          <cell r="L262" t="str">
            <v/>
          </cell>
          <cell r="M262" t="str">
            <v/>
          </cell>
          <cell r="O262" t="str">
            <v/>
          </cell>
          <cell r="R262" t="str">
            <v/>
          </cell>
        </row>
        <row r="263">
          <cell r="K263" t="str">
            <v/>
          </cell>
          <cell r="L263" t="str">
            <v/>
          </cell>
          <cell r="M263" t="str">
            <v/>
          </cell>
          <cell r="O263" t="str">
            <v/>
          </cell>
          <cell r="R263" t="str">
            <v/>
          </cell>
        </row>
        <row r="264">
          <cell r="K264" t="str">
            <v/>
          </cell>
          <cell r="L264" t="str">
            <v/>
          </cell>
          <cell r="M264" t="str">
            <v/>
          </cell>
          <cell r="O264" t="str">
            <v/>
          </cell>
          <cell r="R264" t="str">
            <v/>
          </cell>
        </row>
        <row r="265">
          <cell r="K265" t="str">
            <v/>
          </cell>
          <cell r="L265" t="str">
            <v/>
          </cell>
          <cell r="M265" t="str">
            <v/>
          </cell>
          <cell r="O265" t="str">
            <v/>
          </cell>
          <cell r="R265" t="str">
            <v/>
          </cell>
        </row>
        <row r="266">
          <cell r="K266" t="str">
            <v/>
          </cell>
          <cell r="L266" t="str">
            <v/>
          </cell>
          <cell r="M266" t="str">
            <v/>
          </cell>
          <cell r="O266" t="str">
            <v/>
          </cell>
          <cell r="R266" t="str">
            <v/>
          </cell>
        </row>
        <row r="267">
          <cell r="K267" t="str">
            <v/>
          </cell>
          <cell r="L267" t="str">
            <v/>
          </cell>
          <cell r="M267" t="str">
            <v/>
          </cell>
          <cell r="O267" t="str">
            <v/>
          </cell>
          <cell r="R267" t="str">
            <v/>
          </cell>
        </row>
        <row r="268">
          <cell r="K268" t="str">
            <v/>
          </cell>
          <cell r="L268" t="str">
            <v/>
          </cell>
          <cell r="M268" t="str">
            <v/>
          </cell>
          <cell r="O268" t="str">
            <v/>
          </cell>
          <cell r="R268" t="str">
            <v/>
          </cell>
        </row>
        <row r="269">
          <cell r="K269" t="str">
            <v/>
          </cell>
          <cell r="L269" t="str">
            <v/>
          </cell>
          <cell r="M269" t="str">
            <v/>
          </cell>
          <cell r="O269" t="str">
            <v/>
          </cell>
          <cell r="R269" t="str">
            <v/>
          </cell>
        </row>
        <row r="270">
          <cell r="K270" t="str">
            <v/>
          </cell>
          <cell r="L270" t="str">
            <v/>
          </cell>
          <cell r="M270" t="str">
            <v/>
          </cell>
          <cell r="O270" t="str">
            <v/>
          </cell>
          <cell r="R270" t="str">
            <v/>
          </cell>
        </row>
        <row r="271">
          <cell r="K271" t="str">
            <v/>
          </cell>
          <cell r="L271" t="str">
            <v/>
          </cell>
          <cell r="M271" t="str">
            <v/>
          </cell>
          <cell r="O271" t="str">
            <v/>
          </cell>
          <cell r="R271" t="str">
            <v/>
          </cell>
        </row>
        <row r="272">
          <cell r="K272" t="str">
            <v/>
          </cell>
          <cell r="L272" t="str">
            <v/>
          </cell>
          <cell r="M272" t="str">
            <v/>
          </cell>
          <cell r="O272" t="str">
            <v/>
          </cell>
          <cell r="R272" t="str">
            <v/>
          </cell>
        </row>
        <row r="273">
          <cell r="K273" t="str">
            <v/>
          </cell>
          <cell r="L273" t="str">
            <v/>
          </cell>
          <cell r="M273" t="str">
            <v/>
          </cell>
          <cell r="O273" t="str">
            <v/>
          </cell>
          <cell r="R273" t="str">
            <v/>
          </cell>
        </row>
        <row r="274">
          <cell r="K274" t="str">
            <v/>
          </cell>
          <cell r="L274" t="str">
            <v/>
          </cell>
          <cell r="M274" t="str">
            <v/>
          </cell>
          <cell r="O274" t="str">
            <v/>
          </cell>
          <cell r="R274" t="str">
            <v/>
          </cell>
        </row>
        <row r="275">
          <cell r="K275" t="str">
            <v/>
          </cell>
          <cell r="L275" t="str">
            <v/>
          </cell>
          <cell r="M275" t="str">
            <v/>
          </cell>
          <cell r="O275" t="str">
            <v/>
          </cell>
          <cell r="R275" t="str">
            <v/>
          </cell>
        </row>
        <row r="276">
          <cell r="K276" t="str">
            <v/>
          </cell>
          <cell r="L276" t="str">
            <v/>
          </cell>
          <cell r="M276" t="str">
            <v/>
          </cell>
          <cell r="O276" t="str">
            <v/>
          </cell>
          <cell r="R276" t="str">
            <v/>
          </cell>
        </row>
        <row r="277">
          <cell r="K277" t="str">
            <v/>
          </cell>
          <cell r="L277" t="str">
            <v/>
          </cell>
          <cell r="M277" t="str">
            <v/>
          </cell>
          <cell r="O277" t="str">
            <v/>
          </cell>
          <cell r="R277" t="str">
            <v/>
          </cell>
        </row>
        <row r="278">
          <cell r="K278" t="str">
            <v/>
          </cell>
          <cell r="L278" t="str">
            <v/>
          </cell>
          <cell r="M278" t="str">
            <v/>
          </cell>
          <cell r="O278" t="str">
            <v/>
          </cell>
          <cell r="R278" t="str">
            <v/>
          </cell>
        </row>
        <row r="279">
          <cell r="K279" t="str">
            <v/>
          </cell>
          <cell r="L279" t="str">
            <v/>
          </cell>
          <cell r="M279" t="str">
            <v/>
          </cell>
          <cell r="O279" t="str">
            <v/>
          </cell>
          <cell r="R279" t="str">
            <v/>
          </cell>
        </row>
        <row r="280">
          <cell r="K280" t="str">
            <v/>
          </cell>
          <cell r="L280" t="str">
            <v/>
          </cell>
          <cell r="M280" t="str">
            <v/>
          </cell>
          <cell r="O280" t="str">
            <v/>
          </cell>
          <cell r="R280" t="str">
            <v/>
          </cell>
        </row>
        <row r="281">
          <cell r="K281" t="str">
            <v/>
          </cell>
          <cell r="L281" t="str">
            <v/>
          </cell>
          <cell r="M281" t="str">
            <v/>
          </cell>
          <cell r="O281" t="str">
            <v/>
          </cell>
          <cell r="R281" t="str">
            <v/>
          </cell>
        </row>
        <row r="282">
          <cell r="K282" t="str">
            <v/>
          </cell>
          <cell r="L282" t="str">
            <v/>
          </cell>
          <cell r="M282" t="str">
            <v/>
          </cell>
          <cell r="O282" t="str">
            <v/>
          </cell>
          <cell r="R282" t="str">
            <v/>
          </cell>
        </row>
        <row r="283">
          <cell r="K283" t="str">
            <v/>
          </cell>
          <cell r="L283" t="str">
            <v/>
          </cell>
          <cell r="M283" t="str">
            <v/>
          </cell>
          <cell r="O283" t="str">
            <v/>
          </cell>
          <cell r="R283" t="str">
            <v/>
          </cell>
        </row>
        <row r="284">
          <cell r="K284" t="str">
            <v/>
          </cell>
          <cell r="L284" t="str">
            <v/>
          </cell>
          <cell r="M284" t="str">
            <v/>
          </cell>
          <cell r="O284" t="str">
            <v/>
          </cell>
          <cell r="R284" t="str">
            <v/>
          </cell>
        </row>
        <row r="285">
          <cell r="K285" t="str">
            <v/>
          </cell>
          <cell r="L285" t="str">
            <v/>
          </cell>
          <cell r="M285" t="str">
            <v/>
          </cell>
          <cell r="O285" t="str">
            <v/>
          </cell>
          <cell r="R285" t="str">
            <v/>
          </cell>
        </row>
        <row r="286">
          <cell r="K286" t="str">
            <v/>
          </cell>
          <cell r="L286" t="str">
            <v/>
          </cell>
          <cell r="M286" t="str">
            <v/>
          </cell>
          <cell r="O286" t="str">
            <v/>
          </cell>
          <cell r="R286" t="str">
            <v/>
          </cell>
        </row>
        <row r="287">
          <cell r="K287" t="str">
            <v/>
          </cell>
          <cell r="L287" t="str">
            <v/>
          </cell>
          <cell r="M287" t="str">
            <v/>
          </cell>
          <cell r="O287" t="str">
            <v/>
          </cell>
          <cell r="R287" t="str">
            <v/>
          </cell>
        </row>
        <row r="288">
          <cell r="K288" t="str">
            <v/>
          </cell>
          <cell r="L288" t="str">
            <v/>
          </cell>
          <cell r="M288" t="str">
            <v/>
          </cell>
          <cell r="O288" t="str">
            <v/>
          </cell>
          <cell r="R288" t="str">
            <v/>
          </cell>
        </row>
        <row r="289">
          <cell r="K289" t="str">
            <v/>
          </cell>
          <cell r="L289" t="str">
            <v/>
          </cell>
          <cell r="M289" t="str">
            <v/>
          </cell>
          <cell r="O289" t="str">
            <v/>
          </cell>
          <cell r="R289" t="str">
            <v/>
          </cell>
        </row>
        <row r="290">
          <cell r="K290" t="str">
            <v/>
          </cell>
          <cell r="L290" t="str">
            <v/>
          </cell>
          <cell r="M290" t="str">
            <v/>
          </cell>
          <cell r="O290" t="str">
            <v/>
          </cell>
          <cell r="R290" t="str">
            <v/>
          </cell>
        </row>
        <row r="291">
          <cell r="K291" t="str">
            <v/>
          </cell>
          <cell r="L291" t="str">
            <v/>
          </cell>
          <cell r="M291" t="str">
            <v/>
          </cell>
          <cell r="O291" t="str">
            <v/>
          </cell>
          <cell r="R291" t="str">
            <v/>
          </cell>
        </row>
        <row r="292">
          <cell r="K292" t="str">
            <v/>
          </cell>
          <cell r="L292" t="str">
            <v/>
          </cell>
          <cell r="M292" t="str">
            <v/>
          </cell>
          <cell r="O292" t="str">
            <v/>
          </cell>
          <cell r="R292" t="str">
            <v/>
          </cell>
        </row>
        <row r="293">
          <cell r="K293" t="str">
            <v/>
          </cell>
          <cell r="L293" t="str">
            <v/>
          </cell>
          <cell r="M293" t="str">
            <v/>
          </cell>
          <cell r="O293" t="str">
            <v/>
          </cell>
          <cell r="R293" t="str">
            <v/>
          </cell>
        </row>
        <row r="294">
          <cell r="K294" t="str">
            <v/>
          </cell>
          <cell r="L294" t="str">
            <v/>
          </cell>
          <cell r="M294" t="str">
            <v/>
          </cell>
          <cell r="O294" t="str">
            <v/>
          </cell>
          <cell r="R294" t="str">
            <v/>
          </cell>
        </row>
        <row r="295">
          <cell r="K295" t="str">
            <v/>
          </cell>
          <cell r="L295" t="str">
            <v/>
          </cell>
          <cell r="M295" t="str">
            <v/>
          </cell>
          <cell r="O295" t="str">
            <v/>
          </cell>
          <cell r="R295" t="str">
            <v/>
          </cell>
        </row>
        <row r="296">
          <cell r="K296" t="str">
            <v/>
          </cell>
          <cell r="L296" t="str">
            <v/>
          </cell>
          <cell r="M296" t="str">
            <v/>
          </cell>
          <cell r="O296" t="str">
            <v/>
          </cell>
          <cell r="R296" t="str">
            <v/>
          </cell>
        </row>
        <row r="297">
          <cell r="K297" t="str">
            <v/>
          </cell>
          <cell r="L297" t="str">
            <v/>
          </cell>
          <cell r="M297" t="str">
            <v/>
          </cell>
          <cell r="O297" t="str">
            <v/>
          </cell>
          <cell r="R297" t="str">
            <v/>
          </cell>
        </row>
        <row r="298">
          <cell r="K298" t="str">
            <v/>
          </cell>
          <cell r="L298" t="str">
            <v/>
          </cell>
          <cell r="M298" t="str">
            <v/>
          </cell>
          <cell r="O298" t="str">
            <v/>
          </cell>
          <cell r="R298" t="str">
            <v/>
          </cell>
        </row>
        <row r="299">
          <cell r="K299" t="str">
            <v/>
          </cell>
          <cell r="L299" t="str">
            <v/>
          </cell>
          <cell r="M299" t="str">
            <v/>
          </cell>
          <cell r="O299" t="str">
            <v/>
          </cell>
          <cell r="R299" t="str">
            <v/>
          </cell>
        </row>
        <row r="300">
          <cell r="K300" t="str">
            <v/>
          </cell>
          <cell r="L300" t="str">
            <v/>
          </cell>
          <cell r="M300" t="str">
            <v/>
          </cell>
          <cell r="O300" t="str">
            <v/>
          </cell>
          <cell r="R300" t="str">
            <v/>
          </cell>
        </row>
        <row r="301">
          <cell r="K301" t="str">
            <v/>
          </cell>
          <cell r="L301" t="str">
            <v/>
          </cell>
          <cell r="M301" t="str">
            <v/>
          </cell>
          <cell r="O301" t="str">
            <v/>
          </cell>
          <cell r="R301" t="str">
            <v/>
          </cell>
        </row>
        <row r="302">
          <cell r="K302" t="str">
            <v/>
          </cell>
          <cell r="L302" t="str">
            <v/>
          </cell>
          <cell r="M302" t="str">
            <v/>
          </cell>
          <cell r="O302" t="str">
            <v/>
          </cell>
          <cell r="R302" t="str">
            <v/>
          </cell>
        </row>
        <row r="303">
          <cell r="K303" t="str">
            <v/>
          </cell>
          <cell r="L303" t="str">
            <v/>
          </cell>
          <cell r="M303" t="str">
            <v/>
          </cell>
          <cell r="O303" t="str">
            <v/>
          </cell>
          <cell r="R303" t="str">
            <v/>
          </cell>
        </row>
      </sheetData>
      <sheetData sheetId="19">
        <row r="4">
          <cell r="G4" t="str">
            <v>(pls select)</v>
          </cell>
        </row>
        <row r="8">
          <cell r="H8" t="str">
            <v>(pls select)</v>
          </cell>
        </row>
        <row r="11">
          <cell r="G11" t="str">
            <v>NA</v>
          </cell>
        </row>
        <row r="13">
          <cell r="G13" t="str">
            <v>NA</v>
          </cell>
        </row>
        <row r="20">
          <cell r="G20" t="str">
            <v>NA</v>
          </cell>
        </row>
        <row r="23">
          <cell r="G23" t="str">
            <v>NA</v>
          </cell>
        </row>
        <row r="24">
          <cell r="G24" t="str">
            <v>NA</v>
          </cell>
        </row>
        <row r="27">
          <cell r="G27" t="str">
            <v>NA</v>
          </cell>
        </row>
        <row r="29">
          <cell r="G29" t="str">
            <v>VND</v>
          </cell>
        </row>
        <row r="30">
          <cell r="G30" t="str">
            <v>payable at the beginning</v>
          </cell>
        </row>
        <row r="32">
          <cell r="G32" t="str">
            <v>(pls select)</v>
          </cell>
        </row>
        <row r="36">
          <cell r="G36" t="str">
            <v>(pls select)</v>
          </cell>
        </row>
        <row r="40">
          <cell r="G40" t="str">
            <v>(pls select)</v>
          </cell>
        </row>
        <row r="45">
          <cell r="G45" t="str">
            <v>NA</v>
          </cell>
        </row>
        <row r="49">
          <cell r="G49" t="str">
            <v>NA</v>
          </cell>
        </row>
        <row r="53">
          <cell r="G53" t="str">
            <v>NA</v>
          </cell>
        </row>
        <row r="57">
          <cell r="G57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  <cell r="H72">
            <v>0</v>
          </cell>
        </row>
        <row r="75">
          <cell r="H75">
            <v>0</v>
          </cell>
        </row>
        <row r="124"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O124" t="str">
            <v/>
          </cell>
          <cell r="Q124" t="str">
            <v/>
          </cell>
          <cell r="R124" t="str">
            <v/>
          </cell>
        </row>
        <row r="125">
          <cell r="K125" t="str">
            <v/>
          </cell>
          <cell r="L125" t="str">
            <v/>
          </cell>
          <cell r="M125" t="str">
            <v/>
          </cell>
          <cell r="O125" t="str">
            <v/>
          </cell>
          <cell r="R125" t="str">
            <v/>
          </cell>
        </row>
        <row r="126">
          <cell r="K126" t="str">
            <v/>
          </cell>
          <cell r="L126" t="str">
            <v/>
          </cell>
          <cell r="M126" t="str">
            <v/>
          </cell>
          <cell r="O126" t="str">
            <v/>
          </cell>
          <cell r="R126" t="str">
            <v/>
          </cell>
        </row>
        <row r="127">
          <cell r="K127" t="str">
            <v/>
          </cell>
          <cell r="L127" t="str">
            <v/>
          </cell>
          <cell r="M127" t="str">
            <v/>
          </cell>
          <cell r="O127" t="str">
            <v/>
          </cell>
          <cell r="R127" t="str">
            <v/>
          </cell>
        </row>
        <row r="128">
          <cell r="K128" t="str">
            <v/>
          </cell>
          <cell r="L128" t="str">
            <v/>
          </cell>
          <cell r="M128" t="str">
            <v/>
          </cell>
          <cell r="O128" t="str">
            <v/>
          </cell>
          <cell r="R128" t="str">
            <v/>
          </cell>
        </row>
        <row r="129">
          <cell r="K129" t="str">
            <v/>
          </cell>
          <cell r="L129" t="str">
            <v/>
          </cell>
          <cell r="M129" t="str">
            <v/>
          </cell>
          <cell r="O129" t="str">
            <v/>
          </cell>
          <cell r="R129" t="str">
            <v/>
          </cell>
        </row>
        <row r="130">
          <cell r="K130" t="str">
            <v/>
          </cell>
          <cell r="L130" t="str">
            <v/>
          </cell>
          <cell r="M130" t="str">
            <v/>
          </cell>
          <cell r="O130" t="str">
            <v/>
          </cell>
          <cell r="R130" t="str">
            <v/>
          </cell>
        </row>
        <row r="131">
          <cell r="K131" t="str">
            <v/>
          </cell>
          <cell r="L131" t="str">
            <v/>
          </cell>
          <cell r="M131" t="str">
            <v/>
          </cell>
          <cell r="O131" t="str">
            <v/>
          </cell>
          <cell r="R131" t="str">
            <v/>
          </cell>
        </row>
        <row r="132">
          <cell r="K132" t="str">
            <v/>
          </cell>
          <cell r="L132" t="str">
            <v/>
          </cell>
          <cell r="M132" t="str">
            <v/>
          </cell>
          <cell r="O132" t="str">
            <v/>
          </cell>
          <cell r="R132" t="str">
            <v/>
          </cell>
        </row>
        <row r="133">
          <cell r="K133" t="str">
            <v/>
          </cell>
          <cell r="L133" t="str">
            <v/>
          </cell>
          <cell r="M133" t="str">
            <v/>
          </cell>
          <cell r="O133" t="str">
            <v/>
          </cell>
          <cell r="R133" t="str">
            <v/>
          </cell>
        </row>
        <row r="134">
          <cell r="K134" t="str">
            <v/>
          </cell>
          <cell r="L134" t="str">
            <v/>
          </cell>
          <cell r="M134" t="str">
            <v/>
          </cell>
          <cell r="O134" t="str">
            <v/>
          </cell>
          <cell r="R134" t="str">
            <v/>
          </cell>
        </row>
        <row r="135">
          <cell r="K135" t="str">
            <v/>
          </cell>
          <cell r="L135" t="str">
            <v/>
          </cell>
          <cell r="M135" t="str">
            <v/>
          </cell>
          <cell r="O135" t="str">
            <v/>
          </cell>
          <cell r="R135" t="str">
            <v/>
          </cell>
        </row>
        <row r="136">
          <cell r="K136" t="str">
            <v/>
          </cell>
          <cell r="L136" t="str">
            <v/>
          </cell>
          <cell r="M136" t="str">
            <v/>
          </cell>
          <cell r="O136" t="str">
            <v/>
          </cell>
          <cell r="R136" t="str">
            <v/>
          </cell>
        </row>
        <row r="137">
          <cell r="K137" t="str">
            <v/>
          </cell>
          <cell r="L137" t="str">
            <v/>
          </cell>
          <cell r="M137" t="str">
            <v/>
          </cell>
          <cell r="O137" t="str">
            <v/>
          </cell>
          <cell r="R137" t="str">
            <v/>
          </cell>
        </row>
        <row r="138">
          <cell r="K138" t="str">
            <v/>
          </cell>
          <cell r="L138" t="str">
            <v/>
          </cell>
          <cell r="M138" t="str">
            <v/>
          </cell>
          <cell r="O138" t="str">
            <v/>
          </cell>
          <cell r="R138" t="str">
            <v/>
          </cell>
        </row>
        <row r="139">
          <cell r="K139" t="str">
            <v/>
          </cell>
          <cell r="L139" t="str">
            <v/>
          </cell>
          <cell r="M139" t="str">
            <v/>
          </cell>
          <cell r="O139" t="str">
            <v/>
          </cell>
          <cell r="R139" t="str">
            <v/>
          </cell>
        </row>
        <row r="140">
          <cell r="K140" t="str">
            <v/>
          </cell>
          <cell r="L140" t="str">
            <v/>
          </cell>
          <cell r="M140" t="str">
            <v/>
          </cell>
          <cell r="O140" t="str">
            <v/>
          </cell>
          <cell r="R140" t="str">
            <v/>
          </cell>
        </row>
        <row r="141">
          <cell r="K141" t="str">
            <v/>
          </cell>
          <cell r="L141" t="str">
            <v/>
          </cell>
          <cell r="M141" t="str">
            <v/>
          </cell>
          <cell r="O141" t="str">
            <v/>
          </cell>
          <cell r="R141" t="str">
            <v/>
          </cell>
        </row>
        <row r="142">
          <cell r="K142" t="str">
            <v/>
          </cell>
          <cell r="L142" t="str">
            <v/>
          </cell>
          <cell r="M142" t="str">
            <v/>
          </cell>
          <cell r="O142" t="str">
            <v/>
          </cell>
          <cell r="R142" t="str">
            <v/>
          </cell>
        </row>
        <row r="143">
          <cell r="K143" t="str">
            <v/>
          </cell>
          <cell r="L143" t="str">
            <v/>
          </cell>
          <cell r="M143" t="str">
            <v/>
          </cell>
          <cell r="O143" t="str">
            <v/>
          </cell>
          <cell r="R143" t="str">
            <v/>
          </cell>
        </row>
        <row r="144">
          <cell r="K144" t="str">
            <v/>
          </cell>
          <cell r="L144" t="str">
            <v/>
          </cell>
          <cell r="M144" t="str">
            <v/>
          </cell>
          <cell r="O144" t="str">
            <v/>
          </cell>
          <cell r="R144" t="str">
            <v/>
          </cell>
        </row>
        <row r="145">
          <cell r="K145" t="str">
            <v/>
          </cell>
          <cell r="L145" t="str">
            <v/>
          </cell>
          <cell r="M145" t="str">
            <v/>
          </cell>
          <cell r="O145" t="str">
            <v/>
          </cell>
          <cell r="R145" t="str">
            <v/>
          </cell>
        </row>
        <row r="146">
          <cell r="K146" t="str">
            <v/>
          </cell>
          <cell r="L146" t="str">
            <v/>
          </cell>
          <cell r="M146" t="str">
            <v/>
          </cell>
          <cell r="O146" t="str">
            <v/>
          </cell>
          <cell r="R146" t="str">
            <v/>
          </cell>
        </row>
        <row r="147">
          <cell r="K147" t="str">
            <v/>
          </cell>
          <cell r="L147" t="str">
            <v/>
          </cell>
          <cell r="M147" t="str">
            <v/>
          </cell>
          <cell r="O147" t="str">
            <v/>
          </cell>
          <cell r="R147" t="str">
            <v/>
          </cell>
        </row>
        <row r="148">
          <cell r="K148" t="str">
            <v/>
          </cell>
          <cell r="L148" t="str">
            <v/>
          </cell>
          <cell r="M148" t="str">
            <v/>
          </cell>
          <cell r="O148" t="str">
            <v/>
          </cell>
          <cell r="R148" t="str">
            <v/>
          </cell>
        </row>
        <row r="149">
          <cell r="K149" t="str">
            <v/>
          </cell>
          <cell r="L149" t="str">
            <v/>
          </cell>
          <cell r="M149" t="str">
            <v/>
          </cell>
          <cell r="O149" t="str">
            <v/>
          </cell>
          <cell r="R149" t="str">
            <v/>
          </cell>
        </row>
        <row r="150">
          <cell r="K150" t="str">
            <v/>
          </cell>
          <cell r="L150" t="str">
            <v/>
          </cell>
          <cell r="M150" t="str">
            <v/>
          </cell>
          <cell r="O150" t="str">
            <v/>
          </cell>
          <cell r="R150" t="str">
            <v/>
          </cell>
        </row>
        <row r="151">
          <cell r="K151" t="str">
            <v/>
          </cell>
          <cell r="L151" t="str">
            <v/>
          </cell>
          <cell r="M151" t="str">
            <v/>
          </cell>
          <cell r="O151" t="str">
            <v/>
          </cell>
          <cell r="R151" t="str">
            <v/>
          </cell>
        </row>
        <row r="152">
          <cell r="K152" t="str">
            <v/>
          </cell>
          <cell r="L152" t="str">
            <v/>
          </cell>
          <cell r="M152" t="str">
            <v/>
          </cell>
          <cell r="O152" t="str">
            <v/>
          </cell>
          <cell r="R152" t="str">
            <v/>
          </cell>
        </row>
        <row r="153">
          <cell r="K153" t="str">
            <v/>
          </cell>
          <cell r="L153" t="str">
            <v/>
          </cell>
          <cell r="M153" t="str">
            <v/>
          </cell>
          <cell r="O153" t="str">
            <v/>
          </cell>
          <cell r="R153" t="str">
            <v/>
          </cell>
        </row>
        <row r="154">
          <cell r="K154" t="str">
            <v/>
          </cell>
          <cell r="L154" t="str">
            <v/>
          </cell>
          <cell r="M154" t="str">
            <v/>
          </cell>
          <cell r="O154" t="str">
            <v/>
          </cell>
          <cell r="R154" t="str">
            <v/>
          </cell>
        </row>
        <row r="155">
          <cell r="K155" t="str">
            <v/>
          </cell>
          <cell r="L155" t="str">
            <v/>
          </cell>
          <cell r="M155" t="str">
            <v/>
          </cell>
          <cell r="O155" t="str">
            <v/>
          </cell>
          <cell r="R155" t="str">
            <v/>
          </cell>
        </row>
        <row r="156">
          <cell r="K156" t="str">
            <v/>
          </cell>
          <cell r="L156" t="str">
            <v/>
          </cell>
          <cell r="M156" t="str">
            <v/>
          </cell>
          <cell r="O156" t="str">
            <v/>
          </cell>
          <cell r="R156" t="str">
            <v/>
          </cell>
        </row>
        <row r="157">
          <cell r="K157" t="str">
            <v/>
          </cell>
          <cell r="L157" t="str">
            <v/>
          </cell>
          <cell r="M157" t="str">
            <v/>
          </cell>
          <cell r="O157" t="str">
            <v/>
          </cell>
          <cell r="R157" t="str">
            <v/>
          </cell>
        </row>
        <row r="158">
          <cell r="K158" t="str">
            <v/>
          </cell>
          <cell r="L158" t="str">
            <v/>
          </cell>
          <cell r="M158" t="str">
            <v/>
          </cell>
          <cell r="O158" t="str">
            <v/>
          </cell>
          <cell r="R158" t="str">
            <v/>
          </cell>
        </row>
        <row r="159">
          <cell r="K159" t="str">
            <v/>
          </cell>
          <cell r="L159" t="str">
            <v/>
          </cell>
          <cell r="M159" t="str">
            <v/>
          </cell>
          <cell r="O159" t="str">
            <v/>
          </cell>
          <cell r="R159" t="str">
            <v/>
          </cell>
        </row>
        <row r="160">
          <cell r="K160" t="str">
            <v/>
          </cell>
          <cell r="L160" t="str">
            <v/>
          </cell>
          <cell r="M160" t="str">
            <v/>
          </cell>
          <cell r="O160" t="str">
            <v/>
          </cell>
          <cell r="R160" t="str">
            <v/>
          </cell>
        </row>
        <row r="161">
          <cell r="K161" t="str">
            <v/>
          </cell>
          <cell r="L161" t="str">
            <v/>
          </cell>
          <cell r="M161" t="str">
            <v/>
          </cell>
          <cell r="O161" t="str">
            <v/>
          </cell>
          <cell r="R161" t="str">
            <v/>
          </cell>
        </row>
        <row r="162">
          <cell r="K162" t="str">
            <v/>
          </cell>
          <cell r="L162" t="str">
            <v/>
          </cell>
          <cell r="M162" t="str">
            <v/>
          </cell>
          <cell r="O162" t="str">
            <v/>
          </cell>
          <cell r="R162" t="str">
            <v/>
          </cell>
        </row>
        <row r="163">
          <cell r="K163" t="str">
            <v/>
          </cell>
          <cell r="L163" t="str">
            <v/>
          </cell>
          <cell r="M163" t="str">
            <v/>
          </cell>
          <cell r="O163" t="str">
            <v/>
          </cell>
          <cell r="R163" t="str">
            <v/>
          </cell>
        </row>
        <row r="164">
          <cell r="K164" t="str">
            <v/>
          </cell>
          <cell r="L164" t="str">
            <v/>
          </cell>
          <cell r="M164" t="str">
            <v/>
          </cell>
          <cell r="O164" t="str">
            <v/>
          </cell>
          <cell r="R164" t="str">
            <v/>
          </cell>
        </row>
        <row r="165">
          <cell r="K165" t="str">
            <v/>
          </cell>
          <cell r="L165" t="str">
            <v/>
          </cell>
          <cell r="M165" t="str">
            <v/>
          </cell>
          <cell r="O165" t="str">
            <v/>
          </cell>
          <cell r="R165" t="str">
            <v/>
          </cell>
        </row>
        <row r="166">
          <cell r="K166" t="str">
            <v/>
          </cell>
          <cell r="L166" t="str">
            <v/>
          </cell>
          <cell r="M166" t="str">
            <v/>
          </cell>
          <cell r="O166" t="str">
            <v/>
          </cell>
          <cell r="R166" t="str">
            <v/>
          </cell>
        </row>
        <row r="167">
          <cell r="K167" t="str">
            <v/>
          </cell>
          <cell r="L167" t="str">
            <v/>
          </cell>
          <cell r="M167" t="str">
            <v/>
          </cell>
          <cell r="O167" t="str">
            <v/>
          </cell>
          <cell r="R167" t="str">
            <v/>
          </cell>
        </row>
        <row r="168">
          <cell r="K168" t="str">
            <v/>
          </cell>
          <cell r="L168" t="str">
            <v/>
          </cell>
          <cell r="M168" t="str">
            <v/>
          </cell>
          <cell r="O168" t="str">
            <v/>
          </cell>
          <cell r="R168" t="str">
            <v/>
          </cell>
        </row>
        <row r="169">
          <cell r="K169" t="str">
            <v/>
          </cell>
          <cell r="L169" t="str">
            <v/>
          </cell>
          <cell r="M169" t="str">
            <v/>
          </cell>
          <cell r="O169" t="str">
            <v/>
          </cell>
          <cell r="R169" t="str">
            <v/>
          </cell>
        </row>
        <row r="170">
          <cell r="K170" t="str">
            <v/>
          </cell>
          <cell r="L170" t="str">
            <v/>
          </cell>
          <cell r="M170" t="str">
            <v/>
          </cell>
          <cell r="O170" t="str">
            <v/>
          </cell>
          <cell r="R170" t="str">
            <v/>
          </cell>
        </row>
        <row r="171">
          <cell r="K171" t="str">
            <v/>
          </cell>
          <cell r="L171" t="str">
            <v/>
          </cell>
          <cell r="M171" t="str">
            <v/>
          </cell>
          <cell r="O171" t="str">
            <v/>
          </cell>
          <cell r="R171" t="str">
            <v/>
          </cell>
        </row>
        <row r="172">
          <cell r="K172" t="str">
            <v/>
          </cell>
          <cell r="L172" t="str">
            <v/>
          </cell>
          <cell r="M172" t="str">
            <v/>
          </cell>
          <cell r="O172" t="str">
            <v/>
          </cell>
          <cell r="R172" t="str">
            <v/>
          </cell>
        </row>
        <row r="173">
          <cell r="K173" t="str">
            <v/>
          </cell>
          <cell r="L173" t="str">
            <v/>
          </cell>
          <cell r="M173" t="str">
            <v/>
          </cell>
          <cell r="O173" t="str">
            <v/>
          </cell>
          <cell r="R173" t="str">
            <v/>
          </cell>
        </row>
        <row r="174">
          <cell r="K174" t="str">
            <v/>
          </cell>
          <cell r="L174" t="str">
            <v/>
          </cell>
          <cell r="M174" t="str">
            <v/>
          </cell>
          <cell r="O174" t="str">
            <v/>
          </cell>
          <cell r="R174" t="str">
            <v/>
          </cell>
        </row>
        <row r="175">
          <cell r="K175" t="str">
            <v/>
          </cell>
          <cell r="L175" t="str">
            <v/>
          </cell>
          <cell r="M175" t="str">
            <v/>
          </cell>
          <cell r="O175" t="str">
            <v/>
          </cell>
          <cell r="R175" t="str">
            <v/>
          </cell>
        </row>
        <row r="176">
          <cell r="K176" t="str">
            <v/>
          </cell>
          <cell r="L176" t="str">
            <v/>
          </cell>
          <cell r="M176" t="str">
            <v/>
          </cell>
          <cell r="O176" t="str">
            <v/>
          </cell>
          <cell r="R176" t="str">
            <v/>
          </cell>
        </row>
        <row r="177">
          <cell r="K177" t="str">
            <v/>
          </cell>
          <cell r="L177" t="str">
            <v/>
          </cell>
          <cell r="M177" t="str">
            <v/>
          </cell>
          <cell r="O177" t="str">
            <v/>
          </cell>
          <cell r="R177" t="str">
            <v/>
          </cell>
        </row>
        <row r="178">
          <cell r="K178" t="str">
            <v/>
          </cell>
          <cell r="L178" t="str">
            <v/>
          </cell>
          <cell r="M178" t="str">
            <v/>
          </cell>
          <cell r="O178" t="str">
            <v/>
          </cell>
          <cell r="R178" t="str">
            <v/>
          </cell>
        </row>
        <row r="179">
          <cell r="K179" t="str">
            <v/>
          </cell>
          <cell r="L179" t="str">
            <v/>
          </cell>
          <cell r="M179" t="str">
            <v/>
          </cell>
          <cell r="O179" t="str">
            <v/>
          </cell>
          <cell r="R179" t="str">
            <v/>
          </cell>
        </row>
        <row r="180">
          <cell r="K180" t="str">
            <v/>
          </cell>
          <cell r="L180" t="str">
            <v/>
          </cell>
          <cell r="M180" t="str">
            <v/>
          </cell>
          <cell r="O180" t="str">
            <v/>
          </cell>
          <cell r="R180" t="str">
            <v/>
          </cell>
        </row>
        <row r="181">
          <cell r="K181" t="str">
            <v/>
          </cell>
          <cell r="L181" t="str">
            <v/>
          </cell>
          <cell r="M181" t="str">
            <v/>
          </cell>
          <cell r="O181" t="str">
            <v/>
          </cell>
          <cell r="R181" t="str">
            <v/>
          </cell>
        </row>
        <row r="182">
          <cell r="K182" t="str">
            <v/>
          </cell>
          <cell r="L182" t="str">
            <v/>
          </cell>
          <cell r="M182" t="str">
            <v/>
          </cell>
          <cell r="O182" t="str">
            <v/>
          </cell>
          <cell r="R182" t="str">
            <v/>
          </cell>
        </row>
        <row r="183">
          <cell r="K183" t="str">
            <v/>
          </cell>
          <cell r="L183" t="str">
            <v/>
          </cell>
          <cell r="M183" t="str">
            <v/>
          </cell>
          <cell r="O183" t="str">
            <v/>
          </cell>
          <cell r="R183" t="str">
            <v/>
          </cell>
        </row>
        <row r="184">
          <cell r="K184" t="str">
            <v/>
          </cell>
          <cell r="L184" t="str">
            <v/>
          </cell>
          <cell r="M184" t="str">
            <v/>
          </cell>
          <cell r="O184" t="str">
            <v/>
          </cell>
          <cell r="R184" t="str">
            <v/>
          </cell>
        </row>
        <row r="185">
          <cell r="K185" t="str">
            <v/>
          </cell>
          <cell r="L185" t="str">
            <v/>
          </cell>
          <cell r="M185" t="str">
            <v/>
          </cell>
          <cell r="O185" t="str">
            <v/>
          </cell>
          <cell r="R185" t="str">
            <v/>
          </cell>
        </row>
        <row r="186">
          <cell r="K186" t="str">
            <v/>
          </cell>
          <cell r="L186" t="str">
            <v/>
          </cell>
          <cell r="M186" t="str">
            <v/>
          </cell>
          <cell r="O186" t="str">
            <v/>
          </cell>
          <cell r="R186" t="str">
            <v/>
          </cell>
        </row>
        <row r="187">
          <cell r="K187" t="str">
            <v/>
          </cell>
          <cell r="L187" t="str">
            <v/>
          </cell>
          <cell r="M187" t="str">
            <v/>
          </cell>
          <cell r="O187" t="str">
            <v/>
          </cell>
          <cell r="R187" t="str">
            <v/>
          </cell>
        </row>
        <row r="188">
          <cell r="K188" t="str">
            <v/>
          </cell>
          <cell r="L188" t="str">
            <v/>
          </cell>
          <cell r="M188" t="str">
            <v/>
          </cell>
          <cell r="O188" t="str">
            <v/>
          </cell>
          <cell r="R188" t="str">
            <v/>
          </cell>
        </row>
        <row r="189">
          <cell r="K189" t="str">
            <v/>
          </cell>
          <cell r="L189" t="str">
            <v/>
          </cell>
          <cell r="M189" t="str">
            <v/>
          </cell>
          <cell r="O189" t="str">
            <v/>
          </cell>
          <cell r="R189" t="str">
            <v/>
          </cell>
        </row>
        <row r="190">
          <cell r="K190" t="str">
            <v/>
          </cell>
          <cell r="L190" t="str">
            <v/>
          </cell>
          <cell r="M190" t="str">
            <v/>
          </cell>
          <cell r="O190" t="str">
            <v/>
          </cell>
          <cell r="R190" t="str">
            <v/>
          </cell>
        </row>
        <row r="191">
          <cell r="K191" t="str">
            <v/>
          </cell>
          <cell r="L191" t="str">
            <v/>
          </cell>
          <cell r="M191" t="str">
            <v/>
          </cell>
          <cell r="O191" t="str">
            <v/>
          </cell>
          <cell r="R191" t="str">
            <v/>
          </cell>
        </row>
        <row r="192">
          <cell r="K192" t="str">
            <v/>
          </cell>
          <cell r="L192" t="str">
            <v/>
          </cell>
          <cell r="M192" t="str">
            <v/>
          </cell>
          <cell r="O192" t="str">
            <v/>
          </cell>
          <cell r="R192" t="str">
            <v/>
          </cell>
        </row>
        <row r="193">
          <cell r="K193" t="str">
            <v/>
          </cell>
          <cell r="L193" t="str">
            <v/>
          </cell>
          <cell r="M193" t="str">
            <v/>
          </cell>
          <cell r="O193" t="str">
            <v/>
          </cell>
          <cell r="R193" t="str">
            <v/>
          </cell>
        </row>
        <row r="194">
          <cell r="K194" t="str">
            <v/>
          </cell>
          <cell r="L194" t="str">
            <v/>
          </cell>
          <cell r="M194" t="str">
            <v/>
          </cell>
          <cell r="O194" t="str">
            <v/>
          </cell>
          <cell r="R194" t="str">
            <v/>
          </cell>
        </row>
        <row r="195">
          <cell r="K195" t="str">
            <v/>
          </cell>
          <cell r="L195" t="str">
            <v/>
          </cell>
          <cell r="M195" t="str">
            <v/>
          </cell>
          <cell r="O195" t="str">
            <v/>
          </cell>
          <cell r="R195" t="str">
            <v/>
          </cell>
        </row>
        <row r="196">
          <cell r="K196" t="str">
            <v/>
          </cell>
          <cell r="L196" t="str">
            <v/>
          </cell>
          <cell r="M196" t="str">
            <v/>
          </cell>
          <cell r="O196" t="str">
            <v/>
          </cell>
          <cell r="R196" t="str">
            <v/>
          </cell>
        </row>
        <row r="197">
          <cell r="K197" t="str">
            <v/>
          </cell>
          <cell r="L197" t="str">
            <v/>
          </cell>
          <cell r="M197" t="str">
            <v/>
          </cell>
          <cell r="O197" t="str">
            <v/>
          </cell>
          <cell r="R197" t="str">
            <v/>
          </cell>
        </row>
        <row r="198">
          <cell r="K198" t="str">
            <v/>
          </cell>
          <cell r="L198" t="str">
            <v/>
          </cell>
          <cell r="M198" t="str">
            <v/>
          </cell>
          <cell r="O198" t="str">
            <v/>
          </cell>
          <cell r="R198" t="str">
            <v/>
          </cell>
        </row>
        <row r="199">
          <cell r="K199" t="str">
            <v/>
          </cell>
          <cell r="L199" t="str">
            <v/>
          </cell>
          <cell r="M199" t="str">
            <v/>
          </cell>
          <cell r="O199" t="str">
            <v/>
          </cell>
          <cell r="R199" t="str">
            <v/>
          </cell>
        </row>
        <row r="200">
          <cell r="K200" t="str">
            <v/>
          </cell>
          <cell r="L200" t="str">
            <v/>
          </cell>
          <cell r="M200" t="str">
            <v/>
          </cell>
          <cell r="O200" t="str">
            <v/>
          </cell>
          <cell r="R200" t="str">
            <v/>
          </cell>
        </row>
        <row r="201">
          <cell r="K201" t="str">
            <v/>
          </cell>
          <cell r="L201" t="str">
            <v/>
          </cell>
          <cell r="M201" t="str">
            <v/>
          </cell>
          <cell r="O201" t="str">
            <v/>
          </cell>
          <cell r="R201" t="str">
            <v/>
          </cell>
        </row>
        <row r="202">
          <cell r="K202" t="str">
            <v/>
          </cell>
          <cell r="L202" t="str">
            <v/>
          </cell>
          <cell r="M202" t="str">
            <v/>
          </cell>
          <cell r="O202" t="str">
            <v/>
          </cell>
          <cell r="R202" t="str">
            <v/>
          </cell>
        </row>
        <row r="203">
          <cell r="K203" t="str">
            <v/>
          </cell>
          <cell r="L203" t="str">
            <v/>
          </cell>
          <cell r="M203" t="str">
            <v/>
          </cell>
          <cell r="O203" t="str">
            <v/>
          </cell>
          <cell r="R203" t="str">
            <v/>
          </cell>
        </row>
        <row r="204">
          <cell r="K204" t="str">
            <v/>
          </cell>
          <cell r="L204" t="str">
            <v/>
          </cell>
          <cell r="M204" t="str">
            <v/>
          </cell>
          <cell r="O204" t="str">
            <v/>
          </cell>
          <cell r="R204" t="str">
            <v/>
          </cell>
        </row>
        <row r="205">
          <cell r="K205" t="str">
            <v/>
          </cell>
          <cell r="L205" t="str">
            <v/>
          </cell>
          <cell r="M205" t="str">
            <v/>
          </cell>
          <cell r="O205" t="str">
            <v/>
          </cell>
          <cell r="R205" t="str">
            <v/>
          </cell>
        </row>
        <row r="206">
          <cell r="K206" t="str">
            <v/>
          </cell>
          <cell r="L206" t="str">
            <v/>
          </cell>
          <cell r="M206" t="str">
            <v/>
          </cell>
          <cell r="O206" t="str">
            <v/>
          </cell>
          <cell r="R206" t="str">
            <v/>
          </cell>
        </row>
        <row r="207">
          <cell r="K207" t="str">
            <v/>
          </cell>
          <cell r="L207" t="str">
            <v/>
          </cell>
          <cell r="M207" t="str">
            <v/>
          </cell>
          <cell r="O207" t="str">
            <v/>
          </cell>
          <cell r="R207" t="str">
            <v/>
          </cell>
        </row>
        <row r="208">
          <cell r="K208" t="str">
            <v/>
          </cell>
          <cell r="L208" t="str">
            <v/>
          </cell>
          <cell r="M208" t="str">
            <v/>
          </cell>
          <cell r="O208" t="str">
            <v/>
          </cell>
          <cell r="R208" t="str">
            <v/>
          </cell>
        </row>
        <row r="209">
          <cell r="K209" t="str">
            <v/>
          </cell>
          <cell r="L209" t="str">
            <v/>
          </cell>
          <cell r="M209" t="str">
            <v/>
          </cell>
          <cell r="O209" t="str">
            <v/>
          </cell>
          <cell r="R209" t="str">
            <v/>
          </cell>
        </row>
        <row r="210">
          <cell r="K210" t="str">
            <v/>
          </cell>
          <cell r="L210" t="str">
            <v/>
          </cell>
          <cell r="M210" t="str">
            <v/>
          </cell>
          <cell r="O210" t="str">
            <v/>
          </cell>
          <cell r="R210" t="str">
            <v/>
          </cell>
        </row>
        <row r="211">
          <cell r="K211" t="str">
            <v/>
          </cell>
          <cell r="L211" t="str">
            <v/>
          </cell>
          <cell r="M211" t="str">
            <v/>
          </cell>
          <cell r="O211" t="str">
            <v/>
          </cell>
          <cell r="R211" t="str">
            <v/>
          </cell>
        </row>
        <row r="212">
          <cell r="K212" t="str">
            <v/>
          </cell>
          <cell r="L212" t="str">
            <v/>
          </cell>
          <cell r="M212" t="str">
            <v/>
          </cell>
          <cell r="O212" t="str">
            <v/>
          </cell>
          <cell r="R212" t="str">
            <v/>
          </cell>
        </row>
        <row r="213">
          <cell r="K213" t="str">
            <v/>
          </cell>
          <cell r="L213" t="str">
            <v/>
          </cell>
          <cell r="M213" t="str">
            <v/>
          </cell>
          <cell r="O213" t="str">
            <v/>
          </cell>
          <cell r="R213" t="str">
            <v/>
          </cell>
        </row>
        <row r="214">
          <cell r="K214" t="str">
            <v/>
          </cell>
          <cell r="L214" t="str">
            <v/>
          </cell>
          <cell r="M214" t="str">
            <v/>
          </cell>
          <cell r="O214" t="str">
            <v/>
          </cell>
          <cell r="R214" t="str">
            <v/>
          </cell>
        </row>
        <row r="215">
          <cell r="K215" t="str">
            <v/>
          </cell>
          <cell r="L215" t="str">
            <v/>
          </cell>
          <cell r="M215" t="str">
            <v/>
          </cell>
          <cell r="O215" t="str">
            <v/>
          </cell>
          <cell r="R215" t="str">
            <v/>
          </cell>
        </row>
        <row r="216">
          <cell r="K216" t="str">
            <v/>
          </cell>
          <cell r="L216" t="str">
            <v/>
          </cell>
          <cell r="M216" t="str">
            <v/>
          </cell>
          <cell r="O216" t="str">
            <v/>
          </cell>
          <cell r="R216" t="str">
            <v/>
          </cell>
        </row>
        <row r="217">
          <cell r="K217" t="str">
            <v/>
          </cell>
          <cell r="L217" t="str">
            <v/>
          </cell>
          <cell r="M217" t="str">
            <v/>
          </cell>
          <cell r="O217" t="str">
            <v/>
          </cell>
          <cell r="R217" t="str">
            <v/>
          </cell>
        </row>
        <row r="218">
          <cell r="K218" t="str">
            <v/>
          </cell>
          <cell r="L218" t="str">
            <v/>
          </cell>
          <cell r="M218" t="str">
            <v/>
          </cell>
          <cell r="O218" t="str">
            <v/>
          </cell>
          <cell r="R218" t="str">
            <v/>
          </cell>
        </row>
        <row r="219">
          <cell r="K219" t="str">
            <v/>
          </cell>
          <cell r="L219" t="str">
            <v/>
          </cell>
          <cell r="M219" t="str">
            <v/>
          </cell>
          <cell r="O219" t="str">
            <v/>
          </cell>
          <cell r="R219" t="str">
            <v/>
          </cell>
        </row>
        <row r="220">
          <cell r="K220" t="str">
            <v/>
          </cell>
          <cell r="L220" t="str">
            <v/>
          </cell>
          <cell r="M220" t="str">
            <v/>
          </cell>
          <cell r="O220" t="str">
            <v/>
          </cell>
          <cell r="R220" t="str">
            <v/>
          </cell>
        </row>
        <row r="221">
          <cell r="K221" t="str">
            <v/>
          </cell>
          <cell r="L221" t="str">
            <v/>
          </cell>
          <cell r="M221" t="str">
            <v/>
          </cell>
          <cell r="O221" t="str">
            <v/>
          </cell>
          <cell r="R221" t="str">
            <v/>
          </cell>
        </row>
        <row r="222">
          <cell r="K222" t="str">
            <v/>
          </cell>
          <cell r="L222" t="str">
            <v/>
          </cell>
          <cell r="M222" t="str">
            <v/>
          </cell>
          <cell r="O222" t="str">
            <v/>
          </cell>
          <cell r="R222" t="str">
            <v/>
          </cell>
        </row>
        <row r="223">
          <cell r="K223" t="str">
            <v/>
          </cell>
          <cell r="L223" t="str">
            <v/>
          </cell>
          <cell r="M223" t="str">
            <v/>
          </cell>
          <cell r="O223" t="str">
            <v/>
          </cell>
          <cell r="R223" t="str">
            <v/>
          </cell>
        </row>
        <row r="224">
          <cell r="K224" t="str">
            <v/>
          </cell>
          <cell r="L224" t="str">
            <v/>
          </cell>
          <cell r="M224" t="str">
            <v/>
          </cell>
          <cell r="O224" t="str">
            <v/>
          </cell>
          <cell r="R224" t="str">
            <v/>
          </cell>
        </row>
        <row r="225">
          <cell r="K225" t="str">
            <v/>
          </cell>
          <cell r="L225" t="str">
            <v/>
          </cell>
          <cell r="M225" t="str">
            <v/>
          </cell>
          <cell r="O225" t="str">
            <v/>
          </cell>
          <cell r="R225" t="str">
            <v/>
          </cell>
        </row>
        <row r="226">
          <cell r="K226" t="str">
            <v/>
          </cell>
          <cell r="L226" t="str">
            <v/>
          </cell>
          <cell r="M226" t="str">
            <v/>
          </cell>
          <cell r="O226" t="str">
            <v/>
          </cell>
          <cell r="R226" t="str">
            <v/>
          </cell>
        </row>
        <row r="227">
          <cell r="K227" t="str">
            <v/>
          </cell>
          <cell r="L227" t="str">
            <v/>
          </cell>
          <cell r="M227" t="str">
            <v/>
          </cell>
          <cell r="O227" t="str">
            <v/>
          </cell>
          <cell r="R227" t="str">
            <v/>
          </cell>
        </row>
        <row r="228">
          <cell r="K228" t="str">
            <v/>
          </cell>
          <cell r="L228" t="str">
            <v/>
          </cell>
          <cell r="M228" t="str">
            <v/>
          </cell>
          <cell r="O228" t="str">
            <v/>
          </cell>
          <cell r="R228" t="str">
            <v/>
          </cell>
        </row>
        <row r="229">
          <cell r="K229" t="str">
            <v/>
          </cell>
          <cell r="L229" t="str">
            <v/>
          </cell>
          <cell r="M229" t="str">
            <v/>
          </cell>
          <cell r="O229" t="str">
            <v/>
          </cell>
          <cell r="R229" t="str">
            <v/>
          </cell>
        </row>
        <row r="230">
          <cell r="K230" t="str">
            <v/>
          </cell>
          <cell r="L230" t="str">
            <v/>
          </cell>
          <cell r="M230" t="str">
            <v/>
          </cell>
          <cell r="O230" t="str">
            <v/>
          </cell>
          <cell r="R230" t="str">
            <v/>
          </cell>
        </row>
        <row r="231">
          <cell r="K231" t="str">
            <v/>
          </cell>
          <cell r="L231" t="str">
            <v/>
          </cell>
          <cell r="M231" t="str">
            <v/>
          </cell>
          <cell r="O231" t="str">
            <v/>
          </cell>
          <cell r="R231" t="str">
            <v/>
          </cell>
        </row>
        <row r="232">
          <cell r="K232" t="str">
            <v/>
          </cell>
          <cell r="L232" t="str">
            <v/>
          </cell>
          <cell r="M232" t="str">
            <v/>
          </cell>
          <cell r="O232" t="str">
            <v/>
          </cell>
          <cell r="R232" t="str">
            <v/>
          </cell>
        </row>
        <row r="233">
          <cell r="K233" t="str">
            <v/>
          </cell>
          <cell r="L233" t="str">
            <v/>
          </cell>
          <cell r="M233" t="str">
            <v/>
          </cell>
          <cell r="O233" t="str">
            <v/>
          </cell>
          <cell r="R233" t="str">
            <v/>
          </cell>
        </row>
        <row r="234">
          <cell r="K234" t="str">
            <v/>
          </cell>
          <cell r="L234" t="str">
            <v/>
          </cell>
          <cell r="M234" t="str">
            <v/>
          </cell>
          <cell r="O234" t="str">
            <v/>
          </cell>
          <cell r="R234" t="str">
            <v/>
          </cell>
        </row>
        <row r="235">
          <cell r="K235" t="str">
            <v/>
          </cell>
          <cell r="L235" t="str">
            <v/>
          </cell>
          <cell r="M235" t="str">
            <v/>
          </cell>
          <cell r="O235" t="str">
            <v/>
          </cell>
          <cell r="R235" t="str">
            <v/>
          </cell>
        </row>
        <row r="236">
          <cell r="K236" t="str">
            <v/>
          </cell>
          <cell r="L236" t="str">
            <v/>
          </cell>
          <cell r="M236" t="str">
            <v/>
          </cell>
          <cell r="O236" t="str">
            <v/>
          </cell>
          <cell r="R236" t="str">
            <v/>
          </cell>
        </row>
        <row r="237">
          <cell r="K237" t="str">
            <v/>
          </cell>
          <cell r="L237" t="str">
            <v/>
          </cell>
          <cell r="M237" t="str">
            <v/>
          </cell>
          <cell r="O237" t="str">
            <v/>
          </cell>
          <cell r="R237" t="str">
            <v/>
          </cell>
        </row>
        <row r="238">
          <cell r="K238" t="str">
            <v/>
          </cell>
          <cell r="L238" t="str">
            <v/>
          </cell>
          <cell r="M238" t="str">
            <v/>
          </cell>
          <cell r="O238" t="str">
            <v/>
          </cell>
          <cell r="R238" t="str">
            <v/>
          </cell>
        </row>
        <row r="239">
          <cell r="K239" t="str">
            <v/>
          </cell>
          <cell r="L239" t="str">
            <v/>
          </cell>
          <cell r="M239" t="str">
            <v/>
          </cell>
          <cell r="O239" t="str">
            <v/>
          </cell>
          <cell r="R239" t="str">
            <v/>
          </cell>
        </row>
        <row r="240">
          <cell r="K240" t="str">
            <v/>
          </cell>
          <cell r="L240" t="str">
            <v/>
          </cell>
          <cell r="M240" t="str">
            <v/>
          </cell>
          <cell r="O240" t="str">
            <v/>
          </cell>
          <cell r="R240" t="str">
            <v/>
          </cell>
        </row>
        <row r="241">
          <cell r="K241" t="str">
            <v/>
          </cell>
          <cell r="L241" t="str">
            <v/>
          </cell>
          <cell r="M241" t="str">
            <v/>
          </cell>
          <cell r="O241" t="str">
            <v/>
          </cell>
          <cell r="R241" t="str">
            <v/>
          </cell>
        </row>
        <row r="242">
          <cell r="K242" t="str">
            <v/>
          </cell>
          <cell r="L242" t="str">
            <v/>
          </cell>
          <cell r="M242" t="str">
            <v/>
          </cell>
          <cell r="O242" t="str">
            <v/>
          </cell>
          <cell r="R242" t="str">
            <v/>
          </cell>
        </row>
        <row r="243">
          <cell r="K243" t="str">
            <v/>
          </cell>
          <cell r="L243" t="str">
            <v/>
          </cell>
          <cell r="M243" t="str">
            <v/>
          </cell>
          <cell r="O243" t="str">
            <v/>
          </cell>
          <cell r="R243" t="str">
            <v/>
          </cell>
        </row>
        <row r="244">
          <cell r="K244" t="str">
            <v/>
          </cell>
          <cell r="L244" t="str">
            <v/>
          </cell>
          <cell r="M244" t="str">
            <v/>
          </cell>
          <cell r="O244" t="str">
            <v/>
          </cell>
          <cell r="R244" t="str">
            <v/>
          </cell>
        </row>
        <row r="245">
          <cell r="K245" t="str">
            <v/>
          </cell>
          <cell r="L245" t="str">
            <v/>
          </cell>
          <cell r="M245" t="str">
            <v/>
          </cell>
          <cell r="O245" t="str">
            <v/>
          </cell>
          <cell r="R245" t="str">
            <v/>
          </cell>
        </row>
        <row r="246">
          <cell r="K246" t="str">
            <v/>
          </cell>
          <cell r="L246" t="str">
            <v/>
          </cell>
          <cell r="M246" t="str">
            <v/>
          </cell>
          <cell r="O246" t="str">
            <v/>
          </cell>
          <cell r="R246" t="str">
            <v/>
          </cell>
        </row>
        <row r="247">
          <cell r="K247" t="str">
            <v/>
          </cell>
          <cell r="L247" t="str">
            <v/>
          </cell>
          <cell r="M247" t="str">
            <v/>
          </cell>
          <cell r="O247" t="str">
            <v/>
          </cell>
          <cell r="R247" t="str">
            <v/>
          </cell>
        </row>
        <row r="248">
          <cell r="K248" t="str">
            <v/>
          </cell>
          <cell r="L248" t="str">
            <v/>
          </cell>
          <cell r="M248" t="str">
            <v/>
          </cell>
          <cell r="O248" t="str">
            <v/>
          </cell>
          <cell r="R248" t="str">
            <v/>
          </cell>
        </row>
        <row r="249">
          <cell r="K249" t="str">
            <v/>
          </cell>
          <cell r="L249" t="str">
            <v/>
          </cell>
          <cell r="M249" t="str">
            <v/>
          </cell>
          <cell r="O249" t="str">
            <v/>
          </cell>
          <cell r="R249" t="str">
            <v/>
          </cell>
        </row>
        <row r="250">
          <cell r="K250" t="str">
            <v/>
          </cell>
          <cell r="L250" t="str">
            <v/>
          </cell>
          <cell r="M250" t="str">
            <v/>
          </cell>
          <cell r="O250" t="str">
            <v/>
          </cell>
          <cell r="R250" t="str">
            <v/>
          </cell>
        </row>
        <row r="251">
          <cell r="K251" t="str">
            <v/>
          </cell>
          <cell r="L251" t="str">
            <v/>
          </cell>
          <cell r="M251" t="str">
            <v/>
          </cell>
          <cell r="O251" t="str">
            <v/>
          </cell>
          <cell r="R251" t="str">
            <v/>
          </cell>
        </row>
        <row r="252">
          <cell r="K252" t="str">
            <v/>
          </cell>
          <cell r="L252" t="str">
            <v/>
          </cell>
          <cell r="M252" t="str">
            <v/>
          </cell>
          <cell r="O252" t="str">
            <v/>
          </cell>
          <cell r="R252" t="str">
            <v/>
          </cell>
        </row>
        <row r="253">
          <cell r="K253" t="str">
            <v/>
          </cell>
          <cell r="L253" t="str">
            <v/>
          </cell>
          <cell r="M253" t="str">
            <v/>
          </cell>
          <cell r="O253" t="str">
            <v/>
          </cell>
          <cell r="R253" t="str">
            <v/>
          </cell>
        </row>
        <row r="254">
          <cell r="K254" t="str">
            <v/>
          </cell>
          <cell r="L254" t="str">
            <v/>
          </cell>
          <cell r="M254" t="str">
            <v/>
          </cell>
          <cell r="O254" t="str">
            <v/>
          </cell>
          <cell r="R254" t="str">
            <v/>
          </cell>
        </row>
        <row r="255">
          <cell r="K255" t="str">
            <v/>
          </cell>
          <cell r="L255" t="str">
            <v/>
          </cell>
          <cell r="M255" t="str">
            <v/>
          </cell>
          <cell r="O255" t="str">
            <v/>
          </cell>
          <cell r="R255" t="str">
            <v/>
          </cell>
        </row>
        <row r="256">
          <cell r="K256" t="str">
            <v/>
          </cell>
          <cell r="L256" t="str">
            <v/>
          </cell>
          <cell r="M256" t="str">
            <v/>
          </cell>
          <cell r="O256" t="str">
            <v/>
          </cell>
          <cell r="R256" t="str">
            <v/>
          </cell>
        </row>
        <row r="257">
          <cell r="K257" t="str">
            <v/>
          </cell>
          <cell r="L257" t="str">
            <v/>
          </cell>
          <cell r="M257" t="str">
            <v/>
          </cell>
          <cell r="O257" t="str">
            <v/>
          </cell>
          <cell r="R257" t="str">
            <v/>
          </cell>
        </row>
        <row r="258">
          <cell r="K258" t="str">
            <v/>
          </cell>
          <cell r="L258" t="str">
            <v/>
          </cell>
          <cell r="M258" t="str">
            <v/>
          </cell>
          <cell r="O258" t="str">
            <v/>
          </cell>
          <cell r="R258" t="str">
            <v/>
          </cell>
        </row>
        <row r="259">
          <cell r="K259" t="str">
            <v/>
          </cell>
          <cell r="L259" t="str">
            <v/>
          </cell>
          <cell r="M259" t="str">
            <v/>
          </cell>
          <cell r="O259" t="str">
            <v/>
          </cell>
          <cell r="R259" t="str">
            <v/>
          </cell>
        </row>
        <row r="260">
          <cell r="K260" t="str">
            <v/>
          </cell>
          <cell r="L260" t="str">
            <v/>
          </cell>
          <cell r="M260" t="str">
            <v/>
          </cell>
          <cell r="O260" t="str">
            <v/>
          </cell>
          <cell r="R260" t="str">
            <v/>
          </cell>
        </row>
        <row r="261">
          <cell r="K261" t="str">
            <v/>
          </cell>
          <cell r="L261" t="str">
            <v/>
          </cell>
          <cell r="M261" t="str">
            <v/>
          </cell>
          <cell r="O261" t="str">
            <v/>
          </cell>
          <cell r="R261" t="str">
            <v/>
          </cell>
        </row>
        <row r="262">
          <cell r="K262" t="str">
            <v/>
          </cell>
          <cell r="L262" t="str">
            <v/>
          </cell>
          <cell r="M262" t="str">
            <v/>
          </cell>
          <cell r="O262" t="str">
            <v/>
          </cell>
          <cell r="R262" t="str">
            <v/>
          </cell>
        </row>
        <row r="263">
          <cell r="K263" t="str">
            <v/>
          </cell>
          <cell r="L263" t="str">
            <v/>
          </cell>
          <cell r="M263" t="str">
            <v/>
          </cell>
          <cell r="O263" t="str">
            <v/>
          </cell>
          <cell r="R263" t="str">
            <v/>
          </cell>
        </row>
        <row r="264">
          <cell r="K264" t="str">
            <v/>
          </cell>
          <cell r="L264" t="str">
            <v/>
          </cell>
          <cell r="M264" t="str">
            <v/>
          </cell>
          <cell r="O264" t="str">
            <v/>
          </cell>
          <cell r="R264" t="str">
            <v/>
          </cell>
        </row>
        <row r="265">
          <cell r="K265" t="str">
            <v/>
          </cell>
          <cell r="L265" t="str">
            <v/>
          </cell>
          <cell r="M265" t="str">
            <v/>
          </cell>
          <cell r="O265" t="str">
            <v/>
          </cell>
          <cell r="R265" t="str">
            <v/>
          </cell>
        </row>
        <row r="266">
          <cell r="K266" t="str">
            <v/>
          </cell>
          <cell r="L266" t="str">
            <v/>
          </cell>
          <cell r="M266" t="str">
            <v/>
          </cell>
          <cell r="O266" t="str">
            <v/>
          </cell>
          <cell r="R266" t="str">
            <v/>
          </cell>
        </row>
        <row r="267">
          <cell r="K267" t="str">
            <v/>
          </cell>
          <cell r="L267" t="str">
            <v/>
          </cell>
          <cell r="M267" t="str">
            <v/>
          </cell>
          <cell r="O267" t="str">
            <v/>
          </cell>
          <cell r="R267" t="str">
            <v/>
          </cell>
        </row>
        <row r="268">
          <cell r="K268" t="str">
            <v/>
          </cell>
          <cell r="L268" t="str">
            <v/>
          </cell>
          <cell r="M268" t="str">
            <v/>
          </cell>
          <cell r="O268" t="str">
            <v/>
          </cell>
          <cell r="R268" t="str">
            <v/>
          </cell>
        </row>
        <row r="269">
          <cell r="K269" t="str">
            <v/>
          </cell>
          <cell r="L269" t="str">
            <v/>
          </cell>
          <cell r="M269" t="str">
            <v/>
          </cell>
          <cell r="O269" t="str">
            <v/>
          </cell>
          <cell r="R269" t="str">
            <v/>
          </cell>
        </row>
        <row r="270">
          <cell r="K270" t="str">
            <v/>
          </cell>
          <cell r="L270" t="str">
            <v/>
          </cell>
          <cell r="M270" t="str">
            <v/>
          </cell>
          <cell r="O270" t="str">
            <v/>
          </cell>
          <cell r="R270" t="str">
            <v/>
          </cell>
        </row>
        <row r="271">
          <cell r="K271" t="str">
            <v/>
          </cell>
          <cell r="L271" t="str">
            <v/>
          </cell>
          <cell r="M271" t="str">
            <v/>
          </cell>
          <cell r="O271" t="str">
            <v/>
          </cell>
          <cell r="R271" t="str">
            <v/>
          </cell>
        </row>
        <row r="272">
          <cell r="K272" t="str">
            <v/>
          </cell>
          <cell r="L272" t="str">
            <v/>
          </cell>
          <cell r="M272" t="str">
            <v/>
          </cell>
          <cell r="O272" t="str">
            <v/>
          </cell>
          <cell r="R272" t="str">
            <v/>
          </cell>
        </row>
        <row r="273">
          <cell r="K273" t="str">
            <v/>
          </cell>
          <cell r="L273" t="str">
            <v/>
          </cell>
          <cell r="M273" t="str">
            <v/>
          </cell>
          <cell r="O273" t="str">
            <v/>
          </cell>
          <cell r="R273" t="str">
            <v/>
          </cell>
        </row>
        <row r="274">
          <cell r="K274" t="str">
            <v/>
          </cell>
          <cell r="L274" t="str">
            <v/>
          </cell>
          <cell r="M274" t="str">
            <v/>
          </cell>
          <cell r="O274" t="str">
            <v/>
          </cell>
          <cell r="R274" t="str">
            <v/>
          </cell>
        </row>
        <row r="275">
          <cell r="K275" t="str">
            <v/>
          </cell>
          <cell r="L275" t="str">
            <v/>
          </cell>
          <cell r="M275" t="str">
            <v/>
          </cell>
          <cell r="O275" t="str">
            <v/>
          </cell>
          <cell r="R275" t="str">
            <v/>
          </cell>
        </row>
        <row r="276">
          <cell r="K276" t="str">
            <v/>
          </cell>
          <cell r="L276" t="str">
            <v/>
          </cell>
          <cell r="M276" t="str">
            <v/>
          </cell>
          <cell r="O276" t="str">
            <v/>
          </cell>
          <cell r="R276" t="str">
            <v/>
          </cell>
        </row>
        <row r="277">
          <cell r="K277" t="str">
            <v/>
          </cell>
          <cell r="L277" t="str">
            <v/>
          </cell>
          <cell r="M277" t="str">
            <v/>
          </cell>
          <cell r="O277" t="str">
            <v/>
          </cell>
          <cell r="R277" t="str">
            <v/>
          </cell>
        </row>
        <row r="278">
          <cell r="K278" t="str">
            <v/>
          </cell>
          <cell r="L278" t="str">
            <v/>
          </cell>
          <cell r="M278" t="str">
            <v/>
          </cell>
          <cell r="O278" t="str">
            <v/>
          </cell>
          <cell r="R278" t="str">
            <v/>
          </cell>
        </row>
        <row r="279">
          <cell r="K279" t="str">
            <v/>
          </cell>
          <cell r="L279" t="str">
            <v/>
          </cell>
          <cell r="M279" t="str">
            <v/>
          </cell>
          <cell r="O279" t="str">
            <v/>
          </cell>
          <cell r="R279" t="str">
            <v/>
          </cell>
        </row>
        <row r="280">
          <cell r="K280" t="str">
            <v/>
          </cell>
          <cell r="L280" t="str">
            <v/>
          </cell>
          <cell r="M280" t="str">
            <v/>
          </cell>
          <cell r="O280" t="str">
            <v/>
          </cell>
          <cell r="R280" t="str">
            <v/>
          </cell>
        </row>
        <row r="281">
          <cell r="K281" t="str">
            <v/>
          </cell>
          <cell r="L281" t="str">
            <v/>
          </cell>
          <cell r="M281" t="str">
            <v/>
          </cell>
          <cell r="O281" t="str">
            <v/>
          </cell>
          <cell r="R281" t="str">
            <v/>
          </cell>
        </row>
        <row r="282">
          <cell r="K282" t="str">
            <v/>
          </cell>
          <cell r="L282" t="str">
            <v/>
          </cell>
          <cell r="M282" t="str">
            <v/>
          </cell>
          <cell r="O282" t="str">
            <v/>
          </cell>
          <cell r="R282" t="str">
            <v/>
          </cell>
        </row>
        <row r="283">
          <cell r="K283" t="str">
            <v/>
          </cell>
          <cell r="L283" t="str">
            <v/>
          </cell>
          <cell r="M283" t="str">
            <v/>
          </cell>
          <cell r="O283" t="str">
            <v/>
          </cell>
          <cell r="R283" t="str">
            <v/>
          </cell>
        </row>
        <row r="284">
          <cell r="K284" t="str">
            <v/>
          </cell>
          <cell r="L284" t="str">
            <v/>
          </cell>
          <cell r="M284" t="str">
            <v/>
          </cell>
          <cell r="O284" t="str">
            <v/>
          </cell>
          <cell r="R284" t="str">
            <v/>
          </cell>
        </row>
        <row r="285">
          <cell r="K285" t="str">
            <v/>
          </cell>
          <cell r="L285" t="str">
            <v/>
          </cell>
          <cell r="M285" t="str">
            <v/>
          </cell>
          <cell r="O285" t="str">
            <v/>
          </cell>
          <cell r="R285" t="str">
            <v/>
          </cell>
        </row>
        <row r="286">
          <cell r="K286" t="str">
            <v/>
          </cell>
          <cell r="L286" t="str">
            <v/>
          </cell>
          <cell r="M286" t="str">
            <v/>
          </cell>
          <cell r="O286" t="str">
            <v/>
          </cell>
          <cell r="R286" t="str">
            <v/>
          </cell>
        </row>
        <row r="287">
          <cell r="K287" t="str">
            <v/>
          </cell>
          <cell r="L287" t="str">
            <v/>
          </cell>
          <cell r="M287" t="str">
            <v/>
          </cell>
          <cell r="O287" t="str">
            <v/>
          </cell>
          <cell r="R287" t="str">
            <v/>
          </cell>
        </row>
        <row r="288">
          <cell r="K288" t="str">
            <v/>
          </cell>
          <cell r="L288" t="str">
            <v/>
          </cell>
          <cell r="M288" t="str">
            <v/>
          </cell>
          <cell r="O288" t="str">
            <v/>
          </cell>
          <cell r="R288" t="str">
            <v/>
          </cell>
        </row>
        <row r="289">
          <cell r="K289" t="str">
            <v/>
          </cell>
          <cell r="L289" t="str">
            <v/>
          </cell>
          <cell r="M289" t="str">
            <v/>
          </cell>
          <cell r="O289" t="str">
            <v/>
          </cell>
          <cell r="R289" t="str">
            <v/>
          </cell>
        </row>
        <row r="290">
          <cell r="K290" t="str">
            <v/>
          </cell>
          <cell r="L290" t="str">
            <v/>
          </cell>
          <cell r="M290" t="str">
            <v/>
          </cell>
          <cell r="O290" t="str">
            <v/>
          </cell>
          <cell r="R290" t="str">
            <v/>
          </cell>
        </row>
        <row r="291">
          <cell r="K291" t="str">
            <v/>
          </cell>
          <cell r="L291" t="str">
            <v/>
          </cell>
          <cell r="M291" t="str">
            <v/>
          </cell>
          <cell r="O291" t="str">
            <v/>
          </cell>
          <cell r="R291" t="str">
            <v/>
          </cell>
        </row>
        <row r="292">
          <cell r="K292" t="str">
            <v/>
          </cell>
          <cell r="L292" t="str">
            <v/>
          </cell>
          <cell r="M292" t="str">
            <v/>
          </cell>
          <cell r="O292" t="str">
            <v/>
          </cell>
          <cell r="R292" t="str">
            <v/>
          </cell>
        </row>
        <row r="293">
          <cell r="K293" t="str">
            <v/>
          </cell>
          <cell r="L293" t="str">
            <v/>
          </cell>
          <cell r="M293" t="str">
            <v/>
          </cell>
          <cell r="O293" t="str">
            <v/>
          </cell>
          <cell r="R293" t="str">
            <v/>
          </cell>
        </row>
        <row r="294">
          <cell r="K294" t="str">
            <v/>
          </cell>
          <cell r="L294" t="str">
            <v/>
          </cell>
          <cell r="M294" t="str">
            <v/>
          </cell>
          <cell r="O294" t="str">
            <v/>
          </cell>
          <cell r="R294" t="str">
            <v/>
          </cell>
        </row>
        <row r="295">
          <cell r="K295" t="str">
            <v/>
          </cell>
          <cell r="L295" t="str">
            <v/>
          </cell>
          <cell r="M295" t="str">
            <v/>
          </cell>
          <cell r="O295" t="str">
            <v/>
          </cell>
          <cell r="R295" t="str">
            <v/>
          </cell>
        </row>
        <row r="296">
          <cell r="K296" t="str">
            <v/>
          </cell>
          <cell r="L296" t="str">
            <v/>
          </cell>
          <cell r="M296" t="str">
            <v/>
          </cell>
          <cell r="O296" t="str">
            <v/>
          </cell>
          <cell r="R296" t="str">
            <v/>
          </cell>
        </row>
        <row r="297">
          <cell r="K297" t="str">
            <v/>
          </cell>
          <cell r="L297" t="str">
            <v/>
          </cell>
          <cell r="M297" t="str">
            <v/>
          </cell>
          <cell r="O297" t="str">
            <v/>
          </cell>
          <cell r="R297" t="str">
            <v/>
          </cell>
        </row>
        <row r="298">
          <cell r="K298" t="str">
            <v/>
          </cell>
          <cell r="L298" t="str">
            <v/>
          </cell>
          <cell r="M298" t="str">
            <v/>
          </cell>
          <cell r="O298" t="str">
            <v/>
          </cell>
          <cell r="R298" t="str">
            <v/>
          </cell>
        </row>
        <row r="299">
          <cell r="K299" t="str">
            <v/>
          </cell>
          <cell r="L299" t="str">
            <v/>
          </cell>
          <cell r="M299" t="str">
            <v/>
          </cell>
          <cell r="O299" t="str">
            <v/>
          </cell>
          <cell r="R299" t="str">
            <v/>
          </cell>
        </row>
        <row r="300">
          <cell r="K300" t="str">
            <v/>
          </cell>
          <cell r="L300" t="str">
            <v/>
          </cell>
          <cell r="M300" t="str">
            <v/>
          </cell>
          <cell r="O300" t="str">
            <v/>
          </cell>
          <cell r="R300" t="str">
            <v/>
          </cell>
        </row>
        <row r="301">
          <cell r="K301" t="str">
            <v/>
          </cell>
          <cell r="L301" t="str">
            <v/>
          </cell>
          <cell r="M301" t="str">
            <v/>
          </cell>
          <cell r="O301" t="str">
            <v/>
          </cell>
          <cell r="R301" t="str">
            <v/>
          </cell>
        </row>
        <row r="302">
          <cell r="K302" t="str">
            <v/>
          </cell>
          <cell r="L302" t="str">
            <v/>
          </cell>
          <cell r="M302" t="str">
            <v/>
          </cell>
          <cell r="O302" t="str">
            <v/>
          </cell>
          <cell r="R302" t="str">
            <v/>
          </cell>
        </row>
        <row r="303">
          <cell r="K303" t="str">
            <v/>
          </cell>
          <cell r="L303" t="str">
            <v/>
          </cell>
          <cell r="M303" t="str">
            <v/>
          </cell>
          <cell r="O303" t="str">
            <v/>
          </cell>
          <cell r="R303" t="str">
            <v/>
          </cell>
        </row>
      </sheetData>
      <sheetData sheetId="20">
        <row r="4">
          <cell r="G4" t="str">
            <v>(pls select)</v>
          </cell>
        </row>
        <row r="8">
          <cell r="H8" t="str">
            <v>(pls select)</v>
          </cell>
        </row>
        <row r="11">
          <cell r="G11" t="str">
            <v>NA</v>
          </cell>
        </row>
        <row r="13">
          <cell r="G13" t="str">
            <v>NA</v>
          </cell>
        </row>
        <row r="20">
          <cell r="G20" t="str">
            <v>NA</v>
          </cell>
        </row>
        <row r="23">
          <cell r="G23" t="str">
            <v>NA</v>
          </cell>
        </row>
        <row r="24">
          <cell r="G24" t="str">
            <v>NA</v>
          </cell>
        </row>
        <row r="27">
          <cell r="G27" t="str">
            <v>NA</v>
          </cell>
        </row>
        <row r="29">
          <cell r="G29" t="str">
            <v>VND</v>
          </cell>
        </row>
        <row r="30">
          <cell r="G30" t="str">
            <v>payable at the beginning</v>
          </cell>
        </row>
        <row r="32">
          <cell r="G32" t="str">
            <v>(pls select)</v>
          </cell>
        </row>
        <row r="36">
          <cell r="G36" t="str">
            <v>(pls select)</v>
          </cell>
        </row>
        <row r="40">
          <cell r="G40" t="str">
            <v>(pls select)</v>
          </cell>
        </row>
        <row r="45">
          <cell r="G45" t="str">
            <v>NA</v>
          </cell>
        </row>
        <row r="49">
          <cell r="G49" t="str">
            <v>NA</v>
          </cell>
        </row>
        <row r="53">
          <cell r="G53" t="str">
            <v>NA</v>
          </cell>
        </row>
        <row r="57">
          <cell r="G57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  <cell r="H72">
            <v>0</v>
          </cell>
        </row>
        <row r="75">
          <cell r="H75">
            <v>0</v>
          </cell>
        </row>
        <row r="124"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O124" t="str">
            <v/>
          </cell>
          <cell r="Q124" t="str">
            <v/>
          </cell>
          <cell r="R124" t="str">
            <v/>
          </cell>
        </row>
        <row r="125">
          <cell r="K125" t="str">
            <v/>
          </cell>
          <cell r="L125" t="str">
            <v/>
          </cell>
          <cell r="M125" t="str">
            <v/>
          </cell>
          <cell r="O125" t="str">
            <v/>
          </cell>
          <cell r="R125" t="str">
            <v/>
          </cell>
        </row>
        <row r="126">
          <cell r="K126" t="str">
            <v/>
          </cell>
          <cell r="L126" t="str">
            <v/>
          </cell>
          <cell r="M126" t="str">
            <v/>
          </cell>
          <cell r="O126" t="str">
            <v/>
          </cell>
          <cell r="R126" t="str">
            <v/>
          </cell>
        </row>
        <row r="127">
          <cell r="K127" t="str">
            <v/>
          </cell>
          <cell r="L127" t="str">
            <v/>
          </cell>
          <cell r="M127" t="str">
            <v/>
          </cell>
          <cell r="O127" t="str">
            <v/>
          </cell>
          <cell r="R127" t="str">
            <v/>
          </cell>
        </row>
        <row r="128">
          <cell r="K128" t="str">
            <v/>
          </cell>
          <cell r="L128" t="str">
            <v/>
          </cell>
          <cell r="M128" t="str">
            <v/>
          </cell>
          <cell r="O128" t="str">
            <v/>
          </cell>
          <cell r="R128" t="str">
            <v/>
          </cell>
        </row>
        <row r="129">
          <cell r="K129" t="str">
            <v/>
          </cell>
          <cell r="L129" t="str">
            <v/>
          </cell>
          <cell r="M129" t="str">
            <v/>
          </cell>
          <cell r="O129" t="str">
            <v/>
          </cell>
          <cell r="R129" t="str">
            <v/>
          </cell>
        </row>
        <row r="130">
          <cell r="K130" t="str">
            <v/>
          </cell>
          <cell r="L130" t="str">
            <v/>
          </cell>
          <cell r="M130" t="str">
            <v/>
          </cell>
          <cell r="O130" t="str">
            <v/>
          </cell>
          <cell r="R130" t="str">
            <v/>
          </cell>
        </row>
        <row r="131">
          <cell r="K131" t="str">
            <v/>
          </cell>
          <cell r="L131" t="str">
            <v/>
          </cell>
          <cell r="M131" t="str">
            <v/>
          </cell>
          <cell r="O131" t="str">
            <v/>
          </cell>
          <cell r="R131" t="str">
            <v/>
          </cell>
        </row>
        <row r="132">
          <cell r="K132" t="str">
            <v/>
          </cell>
          <cell r="L132" t="str">
            <v/>
          </cell>
          <cell r="M132" t="str">
            <v/>
          </cell>
          <cell r="O132" t="str">
            <v/>
          </cell>
          <cell r="R132" t="str">
            <v/>
          </cell>
        </row>
        <row r="133">
          <cell r="K133" t="str">
            <v/>
          </cell>
          <cell r="L133" t="str">
            <v/>
          </cell>
          <cell r="M133" t="str">
            <v/>
          </cell>
          <cell r="O133" t="str">
            <v/>
          </cell>
          <cell r="R133" t="str">
            <v/>
          </cell>
        </row>
        <row r="134">
          <cell r="K134" t="str">
            <v/>
          </cell>
          <cell r="L134" t="str">
            <v/>
          </cell>
          <cell r="M134" t="str">
            <v/>
          </cell>
          <cell r="O134" t="str">
            <v/>
          </cell>
          <cell r="R134" t="str">
            <v/>
          </cell>
        </row>
        <row r="135">
          <cell r="K135" t="str">
            <v/>
          </cell>
          <cell r="L135" t="str">
            <v/>
          </cell>
          <cell r="M135" t="str">
            <v/>
          </cell>
          <cell r="O135" t="str">
            <v/>
          </cell>
          <cell r="R135" t="str">
            <v/>
          </cell>
        </row>
        <row r="136">
          <cell r="K136" t="str">
            <v/>
          </cell>
          <cell r="L136" t="str">
            <v/>
          </cell>
          <cell r="M136" t="str">
            <v/>
          </cell>
          <cell r="O136" t="str">
            <v/>
          </cell>
          <cell r="R136" t="str">
            <v/>
          </cell>
        </row>
        <row r="137">
          <cell r="K137" t="str">
            <v/>
          </cell>
          <cell r="L137" t="str">
            <v/>
          </cell>
          <cell r="M137" t="str">
            <v/>
          </cell>
          <cell r="O137" t="str">
            <v/>
          </cell>
          <cell r="R137" t="str">
            <v/>
          </cell>
        </row>
        <row r="138">
          <cell r="K138" t="str">
            <v/>
          </cell>
          <cell r="L138" t="str">
            <v/>
          </cell>
          <cell r="M138" t="str">
            <v/>
          </cell>
          <cell r="O138" t="str">
            <v/>
          </cell>
          <cell r="R138" t="str">
            <v/>
          </cell>
        </row>
        <row r="139">
          <cell r="K139" t="str">
            <v/>
          </cell>
          <cell r="L139" t="str">
            <v/>
          </cell>
          <cell r="M139" t="str">
            <v/>
          </cell>
          <cell r="O139" t="str">
            <v/>
          </cell>
          <cell r="R139" t="str">
            <v/>
          </cell>
        </row>
        <row r="140">
          <cell r="K140" t="str">
            <v/>
          </cell>
          <cell r="L140" t="str">
            <v/>
          </cell>
          <cell r="M140" t="str">
            <v/>
          </cell>
          <cell r="O140" t="str">
            <v/>
          </cell>
          <cell r="R140" t="str">
            <v/>
          </cell>
        </row>
        <row r="141">
          <cell r="K141" t="str">
            <v/>
          </cell>
          <cell r="L141" t="str">
            <v/>
          </cell>
          <cell r="M141" t="str">
            <v/>
          </cell>
          <cell r="O141" t="str">
            <v/>
          </cell>
          <cell r="R141" t="str">
            <v/>
          </cell>
        </row>
        <row r="142">
          <cell r="K142" t="str">
            <v/>
          </cell>
          <cell r="L142" t="str">
            <v/>
          </cell>
          <cell r="M142" t="str">
            <v/>
          </cell>
          <cell r="O142" t="str">
            <v/>
          </cell>
          <cell r="R142" t="str">
            <v/>
          </cell>
        </row>
        <row r="143">
          <cell r="K143" t="str">
            <v/>
          </cell>
          <cell r="L143" t="str">
            <v/>
          </cell>
          <cell r="M143" t="str">
            <v/>
          </cell>
          <cell r="O143" t="str">
            <v/>
          </cell>
          <cell r="R143" t="str">
            <v/>
          </cell>
        </row>
        <row r="144">
          <cell r="K144" t="str">
            <v/>
          </cell>
          <cell r="L144" t="str">
            <v/>
          </cell>
          <cell r="M144" t="str">
            <v/>
          </cell>
          <cell r="O144" t="str">
            <v/>
          </cell>
          <cell r="R144" t="str">
            <v/>
          </cell>
        </row>
        <row r="145">
          <cell r="K145" t="str">
            <v/>
          </cell>
          <cell r="L145" t="str">
            <v/>
          </cell>
          <cell r="M145" t="str">
            <v/>
          </cell>
          <cell r="O145" t="str">
            <v/>
          </cell>
          <cell r="R145" t="str">
            <v/>
          </cell>
        </row>
        <row r="146">
          <cell r="K146" t="str">
            <v/>
          </cell>
          <cell r="L146" t="str">
            <v/>
          </cell>
          <cell r="M146" t="str">
            <v/>
          </cell>
          <cell r="O146" t="str">
            <v/>
          </cell>
          <cell r="R146" t="str">
            <v/>
          </cell>
        </row>
        <row r="147">
          <cell r="K147" t="str">
            <v/>
          </cell>
          <cell r="L147" t="str">
            <v/>
          </cell>
          <cell r="M147" t="str">
            <v/>
          </cell>
          <cell r="O147" t="str">
            <v/>
          </cell>
          <cell r="R147" t="str">
            <v/>
          </cell>
        </row>
        <row r="148">
          <cell r="K148" t="str">
            <v/>
          </cell>
          <cell r="L148" t="str">
            <v/>
          </cell>
          <cell r="M148" t="str">
            <v/>
          </cell>
          <cell r="O148" t="str">
            <v/>
          </cell>
          <cell r="R148" t="str">
            <v/>
          </cell>
        </row>
        <row r="149">
          <cell r="K149" t="str">
            <v/>
          </cell>
          <cell r="L149" t="str">
            <v/>
          </cell>
          <cell r="M149" t="str">
            <v/>
          </cell>
          <cell r="O149" t="str">
            <v/>
          </cell>
          <cell r="R149" t="str">
            <v/>
          </cell>
        </row>
        <row r="150">
          <cell r="K150" t="str">
            <v/>
          </cell>
          <cell r="L150" t="str">
            <v/>
          </cell>
          <cell r="M150" t="str">
            <v/>
          </cell>
          <cell r="O150" t="str">
            <v/>
          </cell>
          <cell r="R150" t="str">
            <v/>
          </cell>
        </row>
        <row r="151">
          <cell r="K151" t="str">
            <v/>
          </cell>
          <cell r="L151" t="str">
            <v/>
          </cell>
          <cell r="M151" t="str">
            <v/>
          </cell>
          <cell r="O151" t="str">
            <v/>
          </cell>
          <cell r="R151" t="str">
            <v/>
          </cell>
        </row>
        <row r="152">
          <cell r="K152" t="str">
            <v/>
          </cell>
          <cell r="L152" t="str">
            <v/>
          </cell>
          <cell r="M152" t="str">
            <v/>
          </cell>
          <cell r="O152" t="str">
            <v/>
          </cell>
          <cell r="R152" t="str">
            <v/>
          </cell>
        </row>
        <row r="153">
          <cell r="K153" t="str">
            <v/>
          </cell>
          <cell r="L153" t="str">
            <v/>
          </cell>
          <cell r="M153" t="str">
            <v/>
          </cell>
          <cell r="O153" t="str">
            <v/>
          </cell>
          <cell r="R153" t="str">
            <v/>
          </cell>
        </row>
        <row r="154">
          <cell r="K154" t="str">
            <v/>
          </cell>
          <cell r="L154" t="str">
            <v/>
          </cell>
          <cell r="M154" t="str">
            <v/>
          </cell>
          <cell r="O154" t="str">
            <v/>
          </cell>
          <cell r="R154" t="str">
            <v/>
          </cell>
        </row>
        <row r="155">
          <cell r="K155" t="str">
            <v/>
          </cell>
          <cell r="L155" t="str">
            <v/>
          </cell>
          <cell r="M155" t="str">
            <v/>
          </cell>
          <cell r="O155" t="str">
            <v/>
          </cell>
          <cell r="R155" t="str">
            <v/>
          </cell>
        </row>
        <row r="156">
          <cell r="K156" t="str">
            <v/>
          </cell>
          <cell r="L156" t="str">
            <v/>
          </cell>
          <cell r="M156" t="str">
            <v/>
          </cell>
          <cell r="O156" t="str">
            <v/>
          </cell>
          <cell r="R156" t="str">
            <v/>
          </cell>
        </row>
        <row r="157">
          <cell r="K157" t="str">
            <v/>
          </cell>
          <cell r="L157" t="str">
            <v/>
          </cell>
          <cell r="M157" t="str">
            <v/>
          </cell>
          <cell r="O157" t="str">
            <v/>
          </cell>
          <cell r="R157" t="str">
            <v/>
          </cell>
        </row>
        <row r="158">
          <cell r="K158" t="str">
            <v/>
          </cell>
          <cell r="L158" t="str">
            <v/>
          </cell>
          <cell r="M158" t="str">
            <v/>
          </cell>
          <cell r="O158" t="str">
            <v/>
          </cell>
          <cell r="R158" t="str">
            <v/>
          </cell>
        </row>
        <row r="159">
          <cell r="K159" t="str">
            <v/>
          </cell>
          <cell r="L159" t="str">
            <v/>
          </cell>
          <cell r="M159" t="str">
            <v/>
          </cell>
          <cell r="O159" t="str">
            <v/>
          </cell>
          <cell r="R159" t="str">
            <v/>
          </cell>
        </row>
        <row r="160">
          <cell r="K160" t="str">
            <v/>
          </cell>
          <cell r="L160" t="str">
            <v/>
          </cell>
          <cell r="M160" t="str">
            <v/>
          </cell>
          <cell r="O160" t="str">
            <v/>
          </cell>
          <cell r="R160" t="str">
            <v/>
          </cell>
        </row>
        <row r="161">
          <cell r="K161" t="str">
            <v/>
          </cell>
          <cell r="L161" t="str">
            <v/>
          </cell>
          <cell r="M161" t="str">
            <v/>
          </cell>
          <cell r="O161" t="str">
            <v/>
          </cell>
          <cell r="R161" t="str">
            <v/>
          </cell>
        </row>
        <row r="162">
          <cell r="K162" t="str">
            <v/>
          </cell>
          <cell r="L162" t="str">
            <v/>
          </cell>
          <cell r="M162" t="str">
            <v/>
          </cell>
          <cell r="O162" t="str">
            <v/>
          </cell>
          <cell r="R162" t="str">
            <v/>
          </cell>
        </row>
        <row r="163">
          <cell r="K163" t="str">
            <v/>
          </cell>
          <cell r="L163" t="str">
            <v/>
          </cell>
          <cell r="M163" t="str">
            <v/>
          </cell>
          <cell r="O163" t="str">
            <v/>
          </cell>
          <cell r="R163" t="str">
            <v/>
          </cell>
        </row>
        <row r="164">
          <cell r="K164" t="str">
            <v/>
          </cell>
          <cell r="L164" t="str">
            <v/>
          </cell>
          <cell r="M164" t="str">
            <v/>
          </cell>
          <cell r="O164" t="str">
            <v/>
          </cell>
          <cell r="R164" t="str">
            <v/>
          </cell>
        </row>
        <row r="165">
          <cell r="K165" t="str">
            <v/>
          </cell>
          <cell r="L165" t="str">
            <v/>
          </cell>
          <cell r="M165" t="str">
            <v/>
          </cell>
          <cell r="O165" t="str">
            <v/>
          </cell>
          <cell r="R165" t="str">
            <v/>
          </cell>
        </row>
        <row r="166">
          <cell r="K166" t="str">
            <v/>
          </cell>
          <cell r="L166" t="str">
            <v/>
          </cell>
          <cell r="M166" t="str">
            <v/>
          </cell>
          <cell r="O166" t="str">
            <v/>
          </cell>
          <cell r="R166" t="str">
            <v/>
          </cell>
        </row>
        <row r="167">
          <cell r="K167" t="str">
            <v/>
          </cell>
          <cell r="L167" t="str">
            <v/>
          </cell>
          <cell r="M167" t="str">
            <v/>
          </cell>
          <cell r="O167" t="str">
            <v/>
          </cell>
          <cell r="R167" t="str">
            <v/>
          </cell>
        </row>
        <row r="168">
          <cell r="K168" t="str">
            <v/>
          </cell>
          <cell r="L168" t="str">
            <v/>
          </cell>
          <cell r="M168" t="str">
            <v/>
          </cell>
          <cell r="O168" t="str">
            <v/>
          </cell>
          <cell r="R168" t="str">
            <v/>
          </cell>
        </row>
        <row r="169">
          <cell r="K169" t="str">
            <v/>
          </cell>
          <cell r="L169" t="str">
            <v/>
          </cell>
          <cell r="M169" t="str">
            <v/>
          </cell>
          <cell r="O169" t="str">
            <v/>
          </cell>
          <cell r="R169" t="str">
            <v/>
          </cell>
        </row>
        <row r="170">
          <cell r="K170" t="str">
            <v/>
          </cell>
          <cell r="L170" t="str">
            <v/>
          </cell>
          <cell r="M170" t="str">
            <v/>
          </cell>
          <cell r="O170" t="str">
            <v/>
          </cell>
          <cell r="R170" t="str">
            <v/>
          </cell>
        </row>
        <row r="171">
          <cell r="K171" t="str">
            <v/>
          </cell>
          <cell r="L171" t="str">
            <v/>
          </cell>
          <cell r="M171" t="str">
            <v/>
          </cell>
          <cell r="O171" t="str">
            <v/>
          </cell>
          <cell r="R171" t="str">
            <v/>
          </cell>
        </row>
        <row r="172">
          <cell r="K172" t="str">
            <v/>
          </cell>
          <cell r="L172" t="str">
            <v/>
          </cell>
          <cell r="M172" t="str">
            <v/>
          </cell>
          <cell r="O172" t="str">
            <v/>
          </cell>
          <cell r="R172" t="str">
            <v/>
          </cell>
        </row>
        <row r="173">
          <cell r="K173" t="str">
            <v/>
          </cell>
          <cell r="L173" t="str">
            <v/>
          </cell>
          <cell r="M173" t="str">
            <v/>
          </cell>
          <cell r="O173" t="str">
            <v/>
          </cell>
          <cell r="R173" t="str">
            <v/>
          </cell>
        </row>
        <row r="174">
          <cell r="K174" t="str">
            <v/>
          </cell>
          <cell r="L174" t="str">
            <v/>
          </cell>
          <cell r="M174" t="str">
            <v/>
          </cell>
          <cell r="O174" t="str">
            <v/>
          </cell>
          <cell r="R174" t="str">
            <v/>
          </cell>
        </row>
        <row r="175">
          <cell r="K175" t="str">
            <v/>
          </cell>
          <cell r="L175" t="str">
            <v/>
          </cell>
          <cell r="M175" t="str">
            <v/>
          </cell>
          <cell r="O175" t="str">
            <v/>
          </cell>
          <cell r="R175" t="str">
            <v/>
          </cell>
        </row>
        <row r="176">
          <cell r="K176" t="str">
            <v/>
          </cell>
          <cell r="L176" t="str">
            <v/>
          </cell>
          <cell r="M176" t="str">
            <v/>
          </cell>
          <cell r="O176" t="str">
            <v/>
          </cell>
          <cell r="R176" t="str">
            <v/>
          </cell>
        </row>
        <row r="177">
          <cell r="K177" t="str">
            <v/>
          </cell>
          <cell r="L177" t="str">
            <v/>
          </cell>
          <cell r="M177" t="str">
            <v/>
          </cell>
          <cell r="O177" t="str">
            <v/>
          </cell>
          <cell r="R177" t="str">
            <v/>
          </cell>
        </row>
        <row r="178">
          <cell r="K178" t="str">
            <v/>
          </cell>
          <cell r="L178" t="str">
            <v/>
          </cell>
          <cell r="M178" t="str">
            <v/>
          </cell>
          <cell r="O178" t="str">
            <v/>
          </cell>
          <cell r="R178" t="str">
            <v/>
          </cell>
        </row>
        <row r="179">
          <cell r="K179" t="str">
            <v/>
          </cell>
          <cell r="L179" t="str">
            <v/>
          </cell>
          <cell r="M179" t="str">
            <v/>
          </cell>
          <cell r="O179" t="str">
            <v/>
          </cell>
          <cell r="R179" t="str">
            <v/>
          </cell>
        </row>
        <row r="180">
          <cell r="K180" t="str">
            <v/>
          </cell>
          <cell r="L180" t="str">
            <v/>
          </cell>
          <cell r="M180" t="str">
            <v/>
          </cell>
          <cell r="O180" t="str">
            <v/>
          </cell>
          <cell r="R180" t="str">
            <v/>
          </cell>
        </row>
        <row r="181">
          <cell r="K181" t="str">
            <v/>
          </cell>
          <cell r="L181" t="str">
            <v/>
          </cell>
          <cell r="M181" t="str">
            <v/>
          </cell>
          <cell r="O181" t="str">
            <v/>
          </cell>
          <cell r="R181" t="str">
            <v/>
          </cell>
        </row>
        <row r="182">
          <cell r="K182" t="str">
            <v/>
          </cell>
          <cell r="L182" t="str">
            <v/>
          </cell>
          <cell r="M182" t="str">
            <v/>
          </cell>
          <cell r="O182" t="str">
            <v/>
          </cell>
          <cell r="R182" t="str">
            <v/>
          </cell>
        </row>
        <row r="183">
          <cell r="K183" t="str">
            <v/>
          </cell>
          <cell r="L183" t="str">
            <v/>
          </cell>
          <cell r="M183" t="str">
            <v/>
          </cell>
          <cell r="O183" t="str">
            <v/>
          </cell>
          <cell r="R183" t="str">
            <v/>
          </cell>
        </row>
        <row r="184">
          <cell r="K184" t="str">
            <v/>
          </cell>
          <cell r="L184" t="str">
            <v/>
          </cell>
          <cell r="M184" t="str">
            <v/>
          </cell>
          <cell r="O184" t="str">
            <v/>
          </cell>
          <cell r="R184" t="str">
            <v/>
          </cell>
        </row>
        <row r="185">
          <cell r="K185" t="str">
            <v/>
          </cell>
          <cell r="L185" t="str">
            <v/>
          </cell>
          <cell r="M185" t="str">
            <v/>
          </cell>
          <cell r="O185" t="str">
            <v/>
          </cell>
          <cell r="R185" t="str">
            <v/>
          </cell>
        </row>
        <row r="186">
          <cell r="K186" t="str">
            <v/>
          </cell>
          <cell r="L186" t="str">
            <v/>
          </cell>
          <cell r="M186" t="str">
            <v/>
          </cell>
          <cell r="O186" t="str">
            <v/>
          </cell>
          <cell r="R186" t="str">
            <v/>
          </cell>
        </row>
        <row r="187">
          <cell r="K187" t="str">
            <v/>
          </cell>
          <cell r="L187" t="str">
            <v/>
          </cell>
          <cell r="M187" t="str">
            <v/>
          </cell>
          <cell r="O187" t="str">
            <v/>
          </cell>
          <cell r="R187" t="str">
            <v/>
          </cell>
        </row>
        <row r="188">
          <cell r="K188" t="str">
            <v/>
          </cell>
          <cell r="L188" t="str">
            <v/>
          </cell>
          <cell r="M188" t="str">
            <v/>
          </cell>
          <cell r="O188" t="str">
            <v/>
          </cell>
          <cell r="R188" t="str">
            <v/>
          </cell>
        </row>
        <row r="189">
          <cell r="K189" t="str">
            <v/>
          </cell>
          <cell r="L189" t="str">
            <v/>
          </cell>
          <cell r="M189" t="str">
            <v/>
          </cell>
          <cell r="O189" t="str">
            <v/>
          </cell>
          <cell r="R189" t="str">
            <v/>
          </cell>
        </row>
        <row r="190">
          <cell r="K190" t="str">
            <v/>
          </cell>
          <cell r="L190" t="str">
            <v/>
          </cell>
          <cell r="M190" t="str">
            <v/>
          </cell>
          <cell r="O190" t="str">
            <v/>
          </cell>
          <cell r="R190" t="str">
            <v/>
          </cell>
        </row>
        <row r="191">
          <cell r="K191" t="str">
            <v/>
          </cell>
          <cell r="L191" t="str">
            <v/>
          </cell>
          <cell r="M191" t="str">
            <v/>
          </cell>
          <cell r="O191" t="str">
            <v/>
          </cell>
          <cell r="R191" t="str">
            <v/>
          </cell>
        </row>
        <row r="192">
          <cell r="K192" t="str">
            <v/>
          </cell>
          <cell r="L192" t="str">
            <v/>
          </cell>
          <cell r="M192" t="str">
            <v/>
          </cell>
          <cell r="O192" t="str">
            <v/>
          </cell>
          <cell r="R192" t="str">
            <v/>
          </cell>
        </row>
        <row r="193">
          <cell r="K193" t="str">
            <v/>
          </cell>
          <cell r="L193" t="str">
            <v/>
          </cell>
          <cell r="M193" t="str">
            <v/>
          </cell>
          <cell r="O193" t="str">
            <v/>
          </cell>
          <cell r="R193" t="str">
            <v/>
          </cell>
        </row>
        <row r="194">
          <cell r="K194" t="str">
            <v/>
          </cell>
          <cell r="L194" t="str">
            <v/>
          </cell>
          <cell r="M194" t="str">
            <v/>
          </cell>
          <cell r="O194" t="str">
            <v/>
          </cell>
          <cell r="R194" t="str">
            <v/>
          </cell>
        </row>
        <row r="195">
          <cell r="K195" t="str">
            <v/>
          </cell>
          <cell r="L195" t="str">
            <v/>
          </cell>
          <cell r="M195" t="str">
            <v/>
          </cell>
          <cell r="O195" t="str">
            <v/>
          </cell>
          <cell r="R195" t="str">
            <v/>
          </cell>
        </row>
        <row r="196">
          <cell r="K196" t="str">
            <v/>
          </cell>
          <cell r="L196" t="str">
            <v/>
          </cell>
          <cell r="M196" t="str">
            <v/>
          </cell>
          <cell r="O196" t="str">
            <v/>
          </cell>
          <cell r="R196" t="str">
            <v/>
          </cell>
        </row>
        <row r="197">
          <cell r="K197" t="str">
            <v/>
          </cell>
          <cell r="L197" t="str">
            <v/>
          </cell>
          <cell r="M197" t="str">
            <v/>
          </cell>
          <cell r="O197" t="str">
            <v/>
          </cell>
          <cell r="R197" t="str">
            <v/>
          </cell>
        </row>
        <row r="198">
          <cell r="K198" t="str">
            <v/>
          </cell>
          <cell r="L198" t="str">
            <v/>
          </cell>
          <cell r="M198" t="str">
            <v/>
          </cell>
          <cell r="O198" t="str">
            <v/>
          </cell>
          <cell r="R198" t="str">
            <v/>
          </cell>
        </row>
        <row r="199">
          <cell r="K199" t="str">
            <v/>
          </cell>
          <cell r="L199" t="str">
            <v/>
          </cell>
          <cell r="M199" t="str">
            <v/>
          </cell>
          <cell r="O199" t="str">
            <v/>
          </cell>
          <cell r="R199" t="str">
            <v/>
          </cell>
        </row>
        <row r="200">
          <cell r="K200" t="str">
            <v/>
          </cell>
          <cell r="L200" t="str">
            <v/>
          </cell>
          <cell r="M200" t="str">
            <v/>
          </cell>
          <cell r="O200" t="str">
            <v/>
          </cell>
          <cell r="R200" t="str">
            <v/>
          </cell>
        </row>
        <row r="201">
          <cell r="K201" t="str">
            <v/>
          </cell>
          <cell r="L201" t="str">
            <v/>
          </cell>
          <cell r="M201" t="str">
            <v/>
          </cell>
          <cell r="O201" t="str">
            <v/>
          </cell>
          <cell r="R201" t="str">
            <v/>
          </cell>
        </row>
        <row r="202">
          <cell r="K202" t="str">
            <v/>
          </cell>
          <cell r="L202" t="str">
            <v/>
          </cell>
          <cell r="M202" t="str">
            <v/>
          </cell>
          <cell r="O202" t="str">
            <v/>
          </cell>
          <cell r="R202" t="str">
            <v/>
          </cell>
        </row>
        <row r="203">
          <cell r="K203" t="str">
            <v/>
          </cell>
          <cell r="L203" t="str">
            <v/>
          </cell>
          <cell r="M203" t="str">
            <v/>
          </cell>
          <cell r="O203" t="str">
            <v/>
          </cell>
          <cell r="R203" t="str">
            <v/>
          </cell>
        </row>
        <row r="204">
          <cell r="K204" t="str">
            <v/>
          </cell>
          <cell r="L204" t="str">
            <v/>
          </cell>
          <cell r="M204" t="str">
            <v/>
          </cell>
          <cell r="O204" t="str">
            <v/>
          </cell>
          <cell r="R204" t="str">
            <v/>
          </cell>
        </row>
        <row r="205">
          <cell r="K205" t="str">
            <v/>
          </cell>
          <cell r="L205" t="str">
            <v/>
          </cell>
          <cell r="M205" t="str">
            <v/>
          </cell>
          <cell r="O205" t="str">
            <v/>
          </cell>
          <cell r="R205" t="str">
            <v/>
          </cell>
        </row>
        <row r="206">
          <cell r="K206" t="str">
            <v/>
          </cell>
          <cell r="L206" t="str">
            <v/>
          </cell>
          <cell r="M206" t="str">
            <v/>
          </cell>
          <cell r="O206" t="str">
            <v/>
          </cell>
          <cell r="R206" t="str">
            <v/>
          </cell>
        </row>
        <row r="207">
          <cell r="K207" t="str">
            <v/>
          </cell>
          <cell r="L207" t="str">
            <v/>
          </cell>
          <cell r="M207" t="str">
            <v/>
          </cell>
          <cell r="O207" t="str">
            <v/>
          </cell>
          <cell r="R207" t="str">
            <v/>
          </cell>
        </row>
        <row r="208">
          <cell r="K208" t="str">
            <v/>
          </cell>
          <cell r="L208" t="str">
            <v/>
          </cell>
          <cell r="M208" t="str">
            <v/>
          </cell>
          <cell r="O208" t="str">
            <v/>
          </cell>
          <cell r="R208" t="str">
            <v/>
          </cell>
        </row>
        <row r="209">
          <cell r="K209" t="str">
            <v/>
          </cell>
          <cell r="L209" t="str">
            <v/>
          </cell>
          <cell r="M209" t="str">
            <v/>
          </cell>
          <cell r="O209" t="str">
            <v/>
          </cell>
          <cell r="R209" t="str">
            <v/>
          </cell>
        </row>
        <row r="210">
          <cell r="K210" t="str">
            <v/>
          </cell>
          <cell r="L210" t="str">
            <v/>
          </cell>
          <cell r="M210" t="str">
            <v/>
          </cell>
          <cell r="O210" t="str">
            <v/>
          </cell>
          <cell r="R210" t="str">
            <v/>
          </cell>
        </row>
        <row r="211">
          <cell r="K211" t="str">
            <v/>
          </cell>
          <cell r="L211" t="str">
            <v/>
          </cell>
          <cell r="M211" t="str">
            <v/>
          </cell>
          <cell r="O211" t="str">
            <v/>
          </cell>
          <cell r="R211" t="str">
            <v/>
          </cell>
        </row>
        <row r="212">
          <cell r="K212" t="str">
            <v/>
          </cell>
          <cell r="L212" t="str">
            <v/>
          </cell>
          <cell r="M212" t="str">
            <v/>
          </cell>
          <cell r="O212" t="str">
            <v/>
          </cell>
          <cell r="R212" t="str">
            <v/>
          </cell>
        </row>
        <row r="213">
          <cell r="K213" t="str">
            <v/>
          </cell>
          <cell r="L213" t="str">
            <v/>
          </cell>
          <cell r="M213" t="str">
            <v/>
          </cell>
          <cell r="O213" t="str">
            <v/>
          </cell>
          <cell r="R213" t="str">
            <v/>
          </cell>
        </row>
        <row r="214">
          <cell r="K214" t="str">
            <v/>
          </cell>
          <cell r="L214" t="str">
            <v/>
          </cell>
          <cell r="M214" t="str">
            <v/>
          </cell>
          <cell r="O214" t="str">
            <v/>
          </cell>
          <cell r="R214" t="str">
            <v/>
          </cell>
        </row>
        <row r="215">
          <cell r="K215" t="str">
            <v/>
          </cell>
          <cell r="L215" t="str">
            <v/>
          </cell>
          <cell r="M215" t="str">
            <v/>
          </cell>
          <cell r="O215" t="str">
            <v/>
          </cell>
          <cell r="R215" t="str">
            <v/>
          </cell>
        </row>
        <row r="216">
          <cell r="K216" t="str">
            <v/>
          </cell>
          <cell r="L216" t="str">
            <v/>
          </cell>
          <cell r="M216" t="str">
            <v/>
          </cell>
          <cell r="O216" t="str">
            <v/>
          </cell>
          <cell r="R216" t="str">
            <v/>
          </cell>
        </row>
        <row r="217">
          <cell r="K217" t="str">
            <v/>
          </cell>
          <cell r="L217" t="str">
            <v/>
          </cell>
          <cell r="M217" t="str">
            <v/>
          </cell>
          <cell r="O217" t="str">
            <v/>
          </cell>
          <cell r="R217" t="str">
            <v/>
          </cell>
        </row>
        <row r="218">
          <cell r="K218" t="str">
            <v/>
          </cell>
          <cell r="L218" t="str">
            <v/>
          </cell>
          <cell r="M218" t="str">
            <v/>
          </cell>
          <cell r="O218" t="str">
            <v/>
          </cell>
          <cell r="R218" t="str">
            <v/>
          </cell>
        </row>
        <row r="219">
          <cell r="K219" t="str">
            <v/>
          </cell>
          <cell r="L219" t="str">
            <v/>
          </cell>
          <cell r="M219" t="str">
            <v/>
          </cell>
          <cell r="O219" t="str">
            <v/>
          </cell>
          <cell r="R219" t="str">
            <v/>
          </cell>
        </row>
        <row r="220">
          <cell r="K220" t="str">
            <v/>
          </cell>
          <cell r="L220" t="str">
            <v/>
          </cell>
          <cell r="M220" t="str">
            <v/>
          </cell>
          <cell r="O220" t="str">
            <v/>
          </cell>
          <cell r="R220" t="str">
            <v/>
          </cell>
        </row>
        <row r="221">
          <cell r="K221" t="str">
            <v/>
          </cell>
          <cell r="L221" t="str">
            <v/>
          </cell>
          <cell r="M221" t="str">
            <v/>
          </cell>
          <cell r="O221" t="str">
            <v/>
          </cell>
          <cell r="R221" t="str">
            <v/>
          </cell>
        </row>
        <row r="222">
          <cell r="K222" t="str">
            <v/>
          </cell>
          <cell r="L222" t="str">
            <v/>
          </cell>
          <cell r="M222" t="str">
            <v/>
          </cell>
          <cell r="O222" t="str">
            <v/>
          </cell>
          <cell r="R222" t="str">
            <v/>
          </cell>
        </row>
        <row r="223">
          <cell r="K223" t="str">
            <v/>
          </cell>
          <cell r="L223" t="str">
            <v/>
          </cell>
          <cell r="M223" t="str">
            <v/>
          </cell>
          <cell r="O223" t="str">
            <v/>
          </cell>
          <cell r="R223" t="str">
            <v/>
          </cell>
        </row>
        <row r="224">
          <cell r="K224" t="str">
            <v/>
          </cell>
          <cell r="L224" t="str">
            <v/>
          </cell>
          <cell r="M224" t="str">
            <v/>
          </cell>
          <cell r="O224" t="str">
            <v/>
          </cell>
          <cell r="R224" t="str">
            <v/>
          </cell>
        </row>
        <row r="225">
          <cell r="K225" t="str">
            <v/>
          </cell>
          <cell r="L225" t="str">
            <v/>
          </cell>
          <cell r="M225" t="str">
            <v/>
          </cell>
          <cell r="O225" t="str">
            <v/>
          </cell>
          <cell r="R225" t="str">
            <v/>
          </cell>
        </row>
        <row r="226">
          <cell r="K226" t="str">
            <v/>
          </cell>
          <cell r="L226" t="str">
            <v/>
          </cell>
          <cell r="M226" t="str">
            <v/>
          </cell>
          <cell r="O226" t="str">
            <v/>
          </cell>
          <cell r="R226" t="str">
            <v/>
          </cell>
        </row>
        <row r="227">
          <cell r="K227" t="str">
            <v/>
          </cell>
          <cell r="L227" t="str">
            <v/>
          </cell>
          <cell r="M227" t="str">
            <v/>
          </cell>
          <cell r="O227" t="str">
            <v/>
          </cell>
          <cell r="R227" t="str">
            <v/>
          </cell>
        </row>
        <row r="228">
          <cell r="K228" t="str">
            <v/>
          </cell>
          <cell r="L228" t="str">
            <v/>
          </cell>
          <cell r="M228" t="str">
            <v/>
          </cell>
          <cell r="O228" t="str">
            <v/>
          </cell>
          <cell r="R228" t="str">
            <v/>
          </cell>
        </row>
        <row r="229">
          <cell r="K229" t="str">
            <v/>
          </cell>
          <cell r="L229" t="str">
            <v/>
          </cell>
          <cell r="M229" t="str">
            <v/>
          </cell>
          <cell r="O229" t="str">
            <v/>
          </cell>
          <cell r="R229" t="str">
            <v/>
          </cell>
        </row>
        <row r="230">
          <cell r="K230" t="str">
            <v/>
          </cell>
          <cell r="L230" t="str">
            <v/>
          </cell>
          <cell r="M230" t="str">
            <v/>
          </cell>
          <cell r="O230" t="str">
            <v/>
          </cell>
          <cell r="R230" t="str">
            <v/>
          </cell>
        </row>
        <row r="231">
          <cell r="K231" t="str">
            <v/>
          </cell>
          <cell r="L231" t="str">
            <v/>
          </cell>
          <cell r="M231" t="str">
            <v/>
          </cell>
          <cell r="O231" t="str">
            <v/>
          </cell>
          <cell r="R231" t="str">
            <v/>
          </cell>
        </row>
        <row r="232">
          <cell r="K232" t="str">
            <v/>
          </cell>
          <cell r="L232" t="str">
            <v/>
          </cell>
          <cell r="M232" t="str">
            <v/>
          </cell>
          <cell r="O232" t="str">
            <v/>
          </cell>
          <cell r="R232" t="str">
            <v/>
          </cell>
        </row>
        <row r="233">
          <cell r="K233" t="str">
            <v/>
          </cell>
          <cell r="L233" t="str">
            <v/>
          </cell>
          <cell r="M233" t="str">
            <v/>
          </cell>
          <cell r="O233" t="str">
            <v/>
          </cell>
          <cell r="R233" t="str">
            <v/>
          </cell>
        </row>
        <row r="234">
          <cell r="K234" t="str">
            <v/>
          </cell>
          <cell r="L234" t="str">
            <v/>
          </cell>
          <cell r="M234" t="str">
            <v/>
          </cell>
          <cell r="O234" t="str">
            <v/>
          </cell>
          <cell r="R234" t="str">
            <v/>
          </cell>
        </row>
        <row r="235">
          <cell r="K235" t="str">
            <v/>
          </cell>
          <cell r="L235" t="str">
            <v/>
          </cell>
          <cell r="M235" t="str">
            <v/>
          </cell>
          <cell r="O235" t="str">
            <v/>
          </cell>
          <cell r="R235" t="str">
            <v/>
          </cell>
        </row>
        <row r="236">
          <cell r="K236" t="str">
            <v/>
          </cell>
          <cell r="L236" t="str">
            <v/>
          </cell>
          <cell r="M236" t="str">
            <v/>
          </cell>
          <cell r="O236" t="str">
            <v/>
          </cell>
          <cell r="R236" t="str">
            <v/>
          </cell>
        </row>
        <row r="237">
          <cell r="K237" t="str">
            <v/>
          </cell>
          <cell r="L237" t="str">
            <v/>
          </cell>
          <cell r="M237" t="str">
            <v/>
          </cell>
          <cell r="O237" t="str">
            <v/>
          </cell>
          <cell r="R237" t="str">
            <v/>
          </cell>
        </row>
        <row r="238">
          <cell r="K238" t="str">
            <v/>
          </cell>
          <cell r="L238" t="str">
            <v/>
          </cell>
          <cell r="M238" t="str">
            <v/>
          </cell>
          <cell r="O238" t="str">
            <v/>
          </cell>
          <cell r="R238" t="str">
            <v/>
          </cell>
        </row>
        <row r="239">
          <cell r="K239" t="str">
            <v/>
          </cell>
          <cell r="L239" t="str">
            <v/>
          </cell>
          <cell r="M239" t="str">
            <v/>
          </cell>
          <cell r="O239" t="str">
            <v/>
          </cell>
          <cell r="R239" t="str">
            <v/>
          </cell>
        </row>
        <row r="240">
          <cell r="K240" t="str">
            <v/>
          </cell>
          <cell r="L240" t="str">
            <v/>
          </cell>
          <cell r="M240" t="str">
            <v/>
          </cell>
          <cell r="O240" t="str">
            <v/>
          </cell>
          <cell r="R240" t="str">
            <v/>
          </cell>
        </row>
        <row r="241">
          <cell r="K241" t="str">
            <v/>
          </cell>
          <cell r="L241" t="str">
            <v/>
          </cell>
          <cell r="M241" t="str">
            <v/>
          </cell>
          <cell r="O241" t="str">
            <v/>
          </cell>
          <cell r="R241" t="str">
            <v/>
          </cell>
        </row>
        <row r="242">
          <cell r="K242" t="str">
            <v/>
          </cell>
          <cell r="L242" t="str">
            <v/>
          </cell>
          <cell r="M242" t="str">
            <v/>
          </cell>
          <cell r="O242" t="str">
            <v/>
          </cell>
          <cell r="R242" t="str">
            <v/>
          </cell>
        </row>
        <row r="243">
          <cell r="K243" t="str">
            <v/>
          </cell>
          <cell r="L243" t="str">
            <v/>
          </cell>
          <cell r="M243" t="str">
            <v/>
          </cell>
          <cell r="O243" t="str">
            <v/>
          </cell>
          <cell r="R243" t="str">
            <v/>
          </cell>
        </row>
        <row r="244">
          <cell r="K244" t="str">
            <v/>
          </cell>
          <cell r="L244" t="str">
            <v/>
          </cell>
          <cell r="M244" t="str">
            <v/>
          </cell>
          <cell r="O244" t="str">
            <v/>
          </cell>
          <cell r="R244" t="str">
            <v/>
          </cell>
        </row>
        <row r="245">
          <cell r="K245" t="str">
            <v/>
          </cell>
          <cell r="L245" t="str">
            <v/>
          </cell>
          <cell r="M245" t="str">
            <v/>
          </cell>
          <cell r="O245" t="str">
            <v/>
          </cell>
          <cell r="R245" t="str">
            <v/>
          </cell>
        </row>
        <row r="246">
          <cell r="K246" t="str">
            <v/>
          </cell>
          <cell r="L246" t="str">
            <v/>
          </cell>
          <cell r="M246" t="str">
            <v/>
          </cell>
          <cell r="O246" t="str">
            <v/>
          </cell>
          <cell r="R246" t="str">
            <v/>
          </cell>
        </row>
        <row r="247">
          <cell r="K247" t="str">
            <v/>
          </cell>
          <cell r="L247" t="str">
            <v/>
          </cell>
          <cell r="M247" t="str">
            <v/>
          </cell>
          <cell r="O247" t="str">
            <v/>
          </cell>
          <cell r="R247" t="str">
            <v/>
          </cell>
        </row>
        <row r="248">
          <cell r="K248" t="str">
            <v/>
          </cell>
          <cell r="L248" t="str">
            <v/>
          </cell>
          <cell r="M248" t="str">
            <v/>
          </cell>
          <cell r="O248" t="str">
            <v/>
          </cell>
          <cell r="R248" t="str">
            <v/>
          </cell>
        </row>
        <row r="249">
          <cell r="K249" t="str">
            <v/>
          </cell>
          <cell r="L249" t="str">
            <v/>
          </cell>
          <cell r="M249" t="str">
            <v/>
          </cell>
          <cell r="O249" t="str">
            <v/>
          </cell>
          <cell r="R249" t="str">
            <v/>
          </cell>
        </row>
        <row r="250">
          <cell r="K250" t="str">
            <v/>
          </cell>
          <cell r="L250" t="str">
            <v/>
          </cell>
          <cell r="M250" t="str">
            <v/>
          </cell>
          <cell r="O250" t="str">
            <v/>
          </cell>
          <cell r="R250" t="str">
            <v/>
          </cell>
        </row>
        <row r="251">
          <cell r="K251" t="str">
            <v/>
          </cell>
          <cell r="L251" t="str">
            <v/>
          </cell>
          <cell r="M251" t="str">
            <v/>
          </cell>
          <cell r="O251" t="str">
            <v/>
          </cell>
          <cell r="R251" t="str">
            <v/>
          </cell>
        </row>
        <row r="252">
          <cell r="K252" t="str">
            <v/>
          </cell>
          <cell r="L252" t="str">
            <v/>
          </cell>
          <cell r="M252" t="str">
            <v/>
          </cell>
          <cell r="O252" t="str">
            <v/>
          </cell>
          <cell r="R252" t="str">
            <v/>
          </cell>
        </row>
        <row r="253">
          <cell r="K253" t="str">
            <v/>
          </cell>
          <cell r="L253" t="str">
            <v/>
          </cell>
          <cell r="M253" t="str">
            <v/>
          </cell>
          <cell r="O253" t="str">
            <v/>
          </cell>
          <cell r="R253" t="str">
            <v/>
          </cell>
        </row>
        <row r="254">
          <cell r="K254" t="str">
            <v/>
          </cell>
          <cell r="L254" t="str">
            <v/>
          </cell>
          <cell r="M254" t="str">
            <v/>
          </cell>
          <cell r="O254" t="str">
            <v/>
          </cell>
          <cell r="R254" t="str">
            <v/>
          </cell>
        </row>
        <row r="255">
          <cell r="K255" t="str">
            <v/>
          </cell>
          <cell r="L255" t="str">
            <v/>
          </cell>
          <cell r="M255" t="str">
            <v/>
          </cell>
          <cell r="O255" t="str">
            <v/>
          </cell>
          <cell r="R255" t="str">
            <v/>
          </cell>
        </row>
        <row r="256">
          <cell r="K256" t="str">
            <v/>
          </cell>
          <cell r="L256" t="str">
            <v/>
          </cell>
          <cell r="M256" t="str">
            <v/>
          </cell>
          <cell r="O256" t="str">
            <v/>
          </cell>
          <cell r="R256" t="str">
            <v/>
          </cell>
        </row>
        <row r="257">
          <cell r="K257" t="str">
            <v/>
          </cell>
          <cell r="L257" t="str">
            <v/>
          </cell>
          <cell r="M257" t="str">
            <v/>
          </cell>
          <cell r="O257" t="str">
            <v/>
          </cell>
          <cell r="R257" t="str">
            <v/>
          </cell>
        </row>
        <row r="258">
          <cell r="K258" t="str">
            <v/>
          </cell>
          <cell r="L258" t="str">
            <v/>
          </cell>
          <cell r="M258" t="str">
            <v/>
          </cell>
          <cell r="O258" t="str">
            <v/>
          </cell>
          <cell r="R258" t="str">
            <v/>
          </cell>
        </row>
        <row r="259">
          <cell r="K259" t="str">
            <v/>
          </cell>
          <cell r="L259" t="str">
            <v/>
          </cell>
          <cell r="M259" t="str">
            <v/>
          </cell>
          <cell r="O259" t="str">
            <v/>
          </cell>
          <cell r="R259" t="str">
            <v/>
          </cell>
        </row>
        <row r="260">
          <cell r="K260" t="str">
            <v/>
          </cell>
          <cell r="L260" t="str">
            <v/>
          </cell>
          <cell r="M260" t="str">
            <v/>
          </cell>
          <cell r="O260" t="str">
            <v/>
          </cell>
          <cell r="R260" t="str">
            <v/>
          </cell>
        </row>
        <row r="261">
          <cell r="K261" t="str">
            <v/>
          </cell>
          <cell r="L261" t="str">
            <v/>
          </cell>
          <cell r="M261" t="str">
            <v/>
          </cell>
          <cell r="O261" t="str">
            <v/>
          </cell>
          <cell r="R261" t="str">
            <v/>
          </cell>
        </row>
        <row r="262">
          <cell r="K262" t="str">
            <v/>
          </cell>
          <cell r="L262" t="str">
            <v/>
          </cell>
          <cell r="M262" t="str">
            <v/>
          </cell>
          <cell r="O262" t="str">
            <v/>
          </cell>
          <cell r="R262" t="str">
            <v/>
          </cell>
        </row>
        <row r="263">
          <cell r="K263" t="str">
            <v/>
          </cell>
          <cell r="L263" t="str">
            <v/>
          </cell>
          <cell r="M263" t="str">
            <v/>
          </cell>
          <cell r="O263" t="str">
            <v/>
          </cell>
          <cell r="R263" t="str">
            <v/>
          </cell>
        </row>
        <row r="264">
          <cell r="K264" t="str">
            <v/>
          </cell>
          <cell r="L264" t="str">
            <v/>
          </cell>
          <cell r="M264" t="str">
            <v/>
          </cell>
          <cell r="O264" t="str">
            <v/>
          </cell>
          <cell r="R264" t="str">
            <v/>
          </cell>
        </row>
        <row r="265">
          <cell r="K265" t="str">
            <v/>
          </cell>
          <cell r="L265" t="str">
            <v/>
          </cell>
          <cell r="M265" t="str">
            <v/>
          </cell>
          <cell r="O265" t="str">
            <v/>
          </cell>
          <cell r="R265" t="str">
            <v/>
          </cell>
        </row>
        <row r="266">
          <cell r="K266" t="str">
            <v/>
          </cell>
          <cell r="L266" t="str">
            <v/>
          </cell>
          <cell r="M266" t="str">
            <v/>
          </cell>
          <cell r="O266" t="str">
            <v/>
          </cell>
          <cell r="R266" t="str">
            <v/>
          </cell>
        </row>
        <row r="267">
          <cell r="K267" t="str">
            <v/>
          </cell>
          <cell r="L267" t="str">
            <v/>
          </cell>
          <cell r="M267" t="str">
            <v/>
          </cell>
          <cell r="O267" t="str">
            <v/>
          </cell>
          <cell r="R267" t="str">
            <v/>
          </cell>
        </row>
        <row r="268">
          <cell r="K268" t="str">
            <v/>
          </cell>
          <cell r="L268" t="str">
            <v/>
          </cell>
          <cell r="M268" t="str">
            <v/>
          </cell>
          <cell r="O268" t="str">
            <v/>
          </cell>
          <cell r="R268" t="str">
            <v/>
          </cell>
        </row>
        <row r="269">
          <cell r="K269" t="str">
            <v/>
          </cell>
          <cell r="L269" t="str">
            <v/>
          </cell>
          <cell r="M269" t="str">
            <v/>
          </cell>
          <cell r="O269" t="str">
            <v/>
          </cell>
          <cell r="R269" t="str">
            <v/>
          </cell>
        </row>
        <row r="270">
          <cell r="K270" t="str">
            <v/>
          </cell>
          <cell r="L270" t="str">
            <v/>
          </cell>
          <cell r="M270" t="str">
            <v/>
          </cell>
          <cell r="O270" t="str">
            <v/>
          </cell>
          <cell r="R270" t="str">
            <v/>
          </cell>
        </row>
        <row r="271">
          <cell r="K271" t="str">
            <v/>
          </cell>
          <cell r="L271" t="str">
            <v/>
          </cell>
          <cell r="M271" t="str">
            <v/>
          </cell>
          <cell r="O271" t="str">
            <v/>
          </cell>
          <cell r="R271" t="str">
            <v/>
          </cell>
        </row>
        <row r="272">
          <cell r="K272" t="str">
            <v/>
          </cell>
          <cell r="L272" t="str">
            <v/>
          </cell>
          <cell r="M272" t="str">
            <v/>
          </cell>
          <cell r="O272" t="str">
            <v/>
          </cell>
          <cell r="R272" t="str">
            <v/>
          </cell>
        </row>
        <row r="273">
          <cell r="K273" t="str">
            <v/>
          </cell>
          <cell r="L273" t="str">
            <v/>
          </cell>
          <cell r="M273" t="str">
            <v/>
          </cell>
          <cell r="O273" t="str">
            <v/>
          </cell>
          <cell r="R273" t="str">
            <v/>
          </cell>
        </row>
        <row r="274">
          <cell r="K274" t="str">
            <v/>
          </cell>
          <cell r="L274" t="str">
            <v/>
          </cell>
          <cell r="M274" t="str">
            <v/>
          </cell>
          <cell r="O274" t="str">
            <v/>
          </cell>
          <cell r="R274" t="str">
            <v/>
          </cell>
        </row>
        <row r="275">
          <cell r="K275" t="str">
            <v/>
          </cell>
          <cell r="L275" t="str">
            <v/>
          </cell>
          <cell r="M275" t="str">
            <v/>
          </cell>
          <cell r="O275" t="str">
            <v/>
          </cell>
          <cell r="R275" t="str">
            <v/>
          </cell>
        </row>
        <row r="276">
          <cell r="K276" t="str">
            <v/>
          </cell>
          <cell r="L276" t="str">
            <v/>
          </cell>
          <cell r="M276" t="str">
            <v/>
          </cell>
          <cell r="O276" t="str">
            <v/>
          </cell>
          <cell r="R276" t="str">
            <v/>
          </cell>
        </row>
        <row r="277">
          <cell r="K277" t="str">
            <v/>
          </cell>
          <cell r="L277" t="str">
            <v/>
          </cell>
          <cell r="M277" t="str">
            <v/>
          </cell>
          <cell r="O277" t="str">
            <v/>
          </cell>
          <cell r="R277" t="str">
            <v/>
          </cell>
        </row>
        <row r="278">
          <cell r="K278" t="str">
            <v/>
          </cell>
          <cell r="L278" t="str">
            <v/>
          </cell>
          <cell r="M278" t="str">
            <v/>
          </cell>
          <cell r="O278" t="str">
            <v/>
          </cell>
          <cell r="R278" t="str">
            <v/>
          </cell>
        </row>
        <row r="279">
          <cell r="K279" t="str">
            <v/>
          </cell>
          <cell r="L279" t="str">
            <v/>
          </cell>
          <cell r="M279" t="str">
            <v/>
          </cell>
          <cell r="O279" t="str">
            <v/>
          </cell>
          <cell r="R279" t="str">
            <v/>
          </cell>
        </row>
        <row r="280">
          <cell r="K280" t="str">
            <v/>
          </cell>
          <cell r="L280" t="str">
            <v/>
          </cell>
          <cell r="M280" t="str">
            <v/>
          </cell>
          <cell r="O280" t="str">
            <v/>
          </cell>
          <cell r="R280" t="str">
            <v/>
          </cell>
        </row>
        <row r="281">
          <cell r="K281" t="str">
            <v/>
          </cell>
          <cell r="L281" t="str">
            <v/>
          </cell>
          <cell r="M281" t="str">
            <v/>
          </cell>
          <cell r="O281" t="str">
            <v/>
          </cell>
          <cell r="R281" t="str">
            <v/>
          </cell>
        </row>
        <row r="282">
          <cell r="K282" t="str">
            <v/>
          </cell>
          <cell r="L282" t="str">
            <v/>
          </cell>
          <cell r="M282" t="str">
            <v/>
          </cell>
          <cell r="O282" t="str">
            <v/>
          </cell>
          <cell r="R282" t="str">
            <v/>
          </cell>
        </row>
        <row r="283">
          <cell r="K283" t="str">
            <v/>
          </cell>
          <cell r="L283" t="str">
            <v/>
          </cell>
          <cell r="M283" t="str">
            <v/>
          </cell>
          <cell r="O283" t="str">
            <v/>
          </cell>
          <cell r="R283" t="str">
            <v/>
          </cell>
        </row>
        <row r="284">
          <cell r="K284" t="str">
            <v/>
          </cell>
          <cell r="L284" t="str">
            <v/>
          </cell>
          <cell r="M284" t="str">
            <v/>
          </cell>
          <cell r="O284" t="str">
            <v/>
          </cell>
          <cell r="R284" t="str">
            <v/>
          </cell>
        </row>
        <row r="285">
          <cell r="K285" t="str">
            <v/>
          </cell>
          <cell r="L285" t="str">
            <v/>
          </cell>
          <cell r="M285" t="str">
            <v/>
          </cell>
          <cell r="O285" t="str">
            <v/>
          </cell>
          <cell r="R285" t="str">
            <v/>
          </cell>
        </row>
        <row r="286">
          <cell r="K286" t="str">
            <v/>
          </cell>
          <cell r="L286" t="str">
            <v/>
          </cell>
          <cell r="M286" t="str">
            <v/>
          </cell>
          <cell r="O286" t="str">
            <v/>
          </cell>
          <cell r="R286" t="str">
            <v/>
          </cell>
        </row>
        <row r="287">
          <cell r="K287" t="str">
            <v/>
          </cell>
          <cell r="L287" t="str">
            <v/>
          </cell>
          <cell r="M287" t="str">
            <v/>
          </cell>
          <cell r="O287" t="str">
            <v/>
          </cell>
          <cell r="R287" t="str">
            <v/>
          </cell>
        </row>
        <row r="288">
          <cell r="K288" t="str">
            <v/>
          </cell>
          <cell r="L288" t="str">
            <v/>
          </cell>
          <cell r="M288" t="str">
            <v/>
          </cell>
          <cell r="O288" t="str">
            <v/>
          </cell>
          <cell r="R288" t="str">
            <v/>
          </cell>
        </row>
        <row r="289">
          <cell r="K289" t="str">
            <v/>
          </cell>
          <cell r="L289" t="str">
            <v/>
          </cell>
          <cell r="M289" t="str">
            <v/>
          </cell>
          <cell r="O289" t="str">
            <v/>
          </cell>
          <cell r="R289" t="str">
            <v/>
          </cell>
        </row>
        <row r="290">
          <cell r="K290" t="str">
            <v/>
          </cell>
          <cell r="L290" t="str">
            <v/>
          </cell>
          <cell r="M290" t="str">
            <v/>
          </cell>
          <cell r="O290" t="str">
            <v/>
          </cell>
          <cell r="R290" t="str">
            <v/>
          </cell>
        </row>
        <row r="291">
          <cell r="K291" t="str">
            <v/>
          </cell>
          <cell r="L291" t="str">
            <v/>
          </cell>
          <cell r="M291" t="str">
            <v/>
          </cell>
          <cell r="O291" t="str">
            <v/>
          </cell>
          <cell r="R291" t="str">
            <v/>
          </cell>
        </row>
        <row r="292">
          <cell r="K292" t="str">
            <v/>
          </cell>
          <cell r="L292" t="str">
            <v/>
          </cell>
          <cell r="M292" t="str">
            <v/>
          </cell>
          <cell r="O292" t="str">
            <v/>
          </cell>
          <cell r="R292" t="str">
            <v/>
          </cell>
        </row>
        <row r="293">
          <cell r="K293" t="str">
            <v/>
          </cell>
          <cell r="L293" t="str">
            <v/>
          </cell>
          <cell r="M293" t="str">
            <v/>
          </cell>
          <cell r="O293" t="str">
            <v/>
          </cell>
          <cell r="R293" t="str">
            <v/>
          </cell>
        </row>
        <row r="294">
          <cell r="K294" t="str">
            <v/>
          </cell>
          <cell r="L294" t="str">
            <v/>
          </cell>
          <cell r="M294" t="str">
            <v/>
          </cell>
          <cell r="O294" t="str">
            <v/>
          </cell>
          <cell r="R294" t="str">
            <v/>
          </cell>
        </row>
        <row r="295">
          <cell r="K295" t="str">
            <v/>
          </cell>
          <cell r="L295" t="str">
            <v/>
          </cell>
          <cell r="M295" t="str">
            <v/>
          </cell>
          <cell r="O295" t="str">
            <v/>
          </cell>
          <cell r="R295" t="str">
            <v/>
          </cell>
        </row>
        <row r="296">
          <cell r="K296" t="str">
            <v/>
          </cell>
          <cell r="L296" t="str">
            <v/>
          </cell>
          <cell r="M296" t="str">
            <v/>
          </cell>
          <cell r="O296" t="str">
            <v/>
          </cell>
          <cell r="R296" t="str">
            <v/>
          </cell>
        </row>
        <row r="297">
          <cell r="K297" t="str">
            <v/>
          </cell>
          <cell r="L297" t="str">
            <v/>
          </cell>
          <cell r="M297" t="str">
            <v/>
          </cell>
          <cell r="O297" t="str">
            <v/>
          </cell>
          <cell r="R297" t="str">
            <v/>
          </cell>
        </row>
        <row r="298">
          <cell r="K298" t="str">
            <v/>
          </cell>
          <cell r="L298" t="str">
            <v/>
          </cell>
          <cell r="M298" t="str">
            <v/>
          </cell>
          <cell r="O298" t="str">
            <v/>
          </cell>
          <cell r="R298" t="str">
            <v/>
          </cell>
        </row>
        <row r="299">
          <cell r="K299" t="str">
            <v/>
          </cell>
          <cell r="L299" t="str">
            <v/>
          </cell>
          <cell r="M299" t="str">
            <v/>
          </cell>
          <cell r="O299" t="str">
            <v/>
          </cell>
          <cell r="R299" t="str">
            <v/>
          </cell>
        </row>
        <row r="300">
          <cell r="K300" t="str">
            <v/>
          </cell>
          <cell r="L300" t="str">
            <v/>
          </cell>
          <cell r="M300" t="str">
            <v/>
          </cell>
          <cell r="O300" t="str">
            <v/>
          </cell>
          <cell r="R300" t="str">
            <v/>
          </cell>
        </row>
        <row r="301">
          <cell r="K301" t="str">
            <v/>
          </cell>
          <cell r="L301" t="str">
            <v/>
          </cell>
          <cell r="M301" t="str">
            <v/>
          </cell>
          <cell r="O301" t="str">
            <v/>
          </cell>
          <cell r="R301" t="str">
            <v/>
          </cell>
        </row>
        <row r="302">
          <cell r="K302" t="str">
            <v/>
          </cell>
          <cell r="L302" t="str">
            <v/>
          </cell>
          <cell r="M302" t="str">
            <v/>
          </cell>
          <cell r="O302" t="str">
            <v/>
          </cell>
          <cell r="R302" t="str">
            <v/>
          </cell>
        </row>
        <row r="303">
          <cell r="K303" t="str">
            <v/>
          </cell>
          <cell r="L303" t="str">
            <v/>
          </cell>
          <cell r="M303" t="str">
            <v/>
          </cell>
          <cell r="O303" t="str">
            <v/>
          </cell>
          <cell r="R303" t="str">
            <v/>
          </cell>
        </row>
      </sheetData>
      <sheetData sheetId="21">
        <row r="4">
          <cell r="G4" t="str">
            <v>(pls select)</v>
          </cell>
        </row>
        <row r="8">
          <cell r="H8" t="str">
            <v>(pls select)</v>
          </cell>
        </row>
        <row r="11">
          <cell r="G11" t="str">
            <v>NA</v>
          </cell>
        </row>
        <row r="13">
          <cell r="G13" t="str">
            <v>NA</v>
          </cell>
        </row>
        <row r="20">
          <cell r="G20" t="str">
            <v>NA</v>
          </cell>
        </row>
        <row r="23">
          <cell r="G23" t="str">
            <v>NA</v>
          </cell>
        </row>
        <row r="24">
          <cell r="G24" t="str">
            <v>NA</v>
          </cell>
        </row>
        <row r="27">
          <cell r="G27" t="str">
            <v>NA</v>
          </cell>
        </row>
        <row r="29">
          <cell r="G29" t="str">
            <v>VND</v>
          </cell>
        </row>
        <row r="30">
          <cell r="G30" t="str">
            <v>payable at the beginning</v>
          </cell>
        </row>
        <row r="32">
          <cell r="G32" t="str">
            <v>(pls select)</v>
          </cell>
        </row>
        <row r="36">
          <cell r="G36" t="str">
            <v>(pls select)</v>
          </cell>
        </row>
        <row r="40">
          <cell r="G40" t="str">
            <v>(pls select)</v>
          </cell>
        </row>
        <row r="45">
          <cell r="G45" t="str">
            <v>NA</v>
          </cell>
        </row>
        <row r="49">
          <cell r="G49" t="str">
            <v>NA</v>
          </cell>
        </row>
        <row r="53">
          <cell r="G53" t="str">
            <v>NA</v>
          </cell>
        </row>
        <row r="57">
          <cell r="G57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  <cell r="H72">
            <v>0</v>
          </cell>
        </row>
        <row r="75">
          <cell r="H75">
            <v>0</v>
          </cell>
        </row>
        <row r="124"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O124" t="str">
            <v/>
          </cell>
          <cell r="Q124" t="str">
            <v/>
          </cell>
          <cell r="R124" t="str">
            <v/>
          </cell>
        </row>
        <row r="125">
          <cell r="K125" t="str">
            <v/>
          </cell>
          <cell r="L125" t="str">
            <v/>
          </cell>
          <cell r="M125" t="str">
            <v/>
          </cell>
          <cell r="O125" t="str">
            <v/>
          </cell>
          <cell r="R125" t="str">
            <v/>
          </cell>
        </row>
        <row r="126">
          <cell r="K126" t="str">
            <v/>
          </cell>
          <cell r="L126" t="str">
            <v/>
          </cell>
          <cell r="M126" t="str">
            <v/>
          </cell>
          <cell r="O126" t="str">
            <v/>
          </cell>
          <cell r="R126" t="str">
            <v/>
          </cell>
        </row>
        <row r="127">
          <cell r="K127" t="str">
            <v/>
          </cell>
          <cell r="L127" t="str">
            <v/>
          </cell>
          <cell r="M127" t="str">
            <v/>
          </cell>
          <cell r="O127" t="str">
            <v/>
          </cell>
          <cell r="R127" t="str">
            <v/>
          </cell>
        </row>
        <row r="128">
          <cell r="K128" t="str">
            <v/>
          </cell>
          <cell r="L128" t="str">
            <v/>
          </cell>
          <cell r="M128" t="str">
            <v/>
          </cell>
          <cell r="O128" t="str">
            <v/>
          </cell>
          <cell r="R128" t="str">
            <v/>
          </cell>
        </row>
        <row r="129">
          <cell r="K129" t="str">
            <v/>
          </cell>
          <cell r="L129" t="str">
            <v/>
          </cell>
          <cell r="M129" t="str">
            <v/>
          </cell>
          <cell r="O129" t="str">
            <v/>
          </cell>
          <cell r="R129" t="str">
            <v/>
          </cell>
        </row>
        <row r="130">
          <cell r="K130" t="str">
            <v/>
          </cell>
          <cell r="L130" t="str">
            <v/>
          </cell>
          <cell r="M130" t="str">
            <v/>
          </cell>
          <cell r="O130" t="str">
            <v/>
          </cell>
          <cell r="R130" t="str">
            <v/>
          </cell>
        </row>
        <row r="131">
          <cell r="K131" t="str">
            <v/>
          </cell>
          <cell r="L131" t="str">
            <v/>
          </cell>
          <cell r="M131" t="str">
            <v/>
          </cell>
          <cell r="O131" t="str">
            <v/>
          </cell>
          <cell r="R131" t="str">
            <v/>
          </cell>
        </row>
        <row r="132">
          <cell r="K132" t="str">
            <v/>
          </cell>
          <cell r="L132" t="str">
            <v/>
          </cell>
          <cell r="M132" t="str">
            <v/>
          </cell>
          <cell r="O132" t="str">
            <v/>
          </cell>
          <cell r="R132" t="str">
            <v/>
          </cell>
        </row>
        <row r="133">
          <cell r="K133" t="str">
            <v/>
          </cell>
          <cell r="L133" t="str">
            <v/>
          </cell>
          <cell r="M133" t="str">
            <v/>
          </cell>
          <cell r="O133" t="str">
            <v/>
          </cell>
          <cell r="R133" t="str">
            <v/>
          </cell>
        </row>
        <row r="134">
          <cell r="K134" t="str">
            <v/>
          </cell>
          <cell r="L134" t="str">
            <v/>
          </cell>
          <cell r="M134" t="str">
            <v/>
          </cell>
          <cell r="O134" t="str">
            <v/>
          </cell>
          <cell r="R134" t="str">
            <v/>
          </cell>
        </row>
        <row r="135">
          <cell r="K135" t="str">
            <v/>
          </cell>
          <cell r="L135" t="str">
            <v/>
          </cell>
          <cell r="M135" t="str">
            <v/>
          </cell>
          <cell r="O135" t="str">
            <v/>
          </cell>
          <cell r="R135" t="str">
            <v/>
          </cell>
        </row>
        <row r="136">
          <cell r="K136" t="str">
            <v/>
          </cell>
          <cell r="L136" t="str">
            <v/>
          </cell>
          <cell r="M136" t="str">
            <v/>
          </cell>
          <cell r="O136" t="str">
            <v/>
          </cell>
          <cell r="R136" t="str">
            <v/>
          </cell>
        </row>
        <row r="137">
          <cell r="K137" t="str">
            <v/>
          </cell>
          <cell r="L137" t="str">
            <v/>
          </cell>
          <cell r="M137" t="str">
            <v/>
          </cell>
          <cell r="O137" t="str">
            <v/>
          </cell>
          <cell r="R137" t="str">
            <v/>
          </cell>
        </row>
        <row r="138">
          <cell r="K138" t="str">
            <v/>
          </cell>
          <cell r="L138" t="str">
            <v/>
          </cell>
          <cell r="M138" t="str">
            <v/>
          </cell>
          <cell r="O138" t="str">
            <v/>
          </cell>
          <cell r="R138" t="str">
            <v/>
          </cell>
        </row>
        <row r="139">
          <cell r="K139" t="str">
            <v/>
          </cell>
          <cell r="L139" t="str">
            <v/>
          </cell>
          <cell r="M139" t="str">
            <v/>
          </cell>
          <cell r="O139" t="str">
            <v/>
          </cell>
          <cell r="R139" t="str">
            <v/>
          </cell>
        </row>
        <row r="140">
          <cell r="K140" t="str">
            <v/>
          </cell>
          <cell r="L140" t="str">
            <v/>
          </cell>
          <cell r="M140" t="str">
            <v/>
          </cell>
          <cell r="O140" t="str">
            <v/>
          </cell>
          <cell r="R140" t="str">
            <v/>
          </cell>
        </row>
        <row r="141">
          <cell r="K141" t="str">
            <v/>
          </cell>
          <cell r="L141" t="str">
            <v/>
          </cell>
          <cell r="M141" t="str">
            <v/>
          </cell>
          <cell r="O141" t="str">
            <v/>
          </cell>
          <cell r="R141" t="str">
            <v/>
          </cell>
        </row>
        <row r="142">
          <cell r="K142" t="str">
            <v/>
          </cell>
          <cell r="L142" t="str">
            <v/>
          </cell>
          <cell r="M142" t="str">
            <v/>
          </cell>
          <cell r="O142" t="str">
            <v/>
          </cell>
          <cell r="R142" t="str">
            <v/>
          </cell>
        </row>
        <row r="143">
          <cell r="K143" t="str">
            <v/>
          </cell>
          <cell r="L143" t="str">
            <v/>
          </cell>
          <cell r="M143" t="str">
            <v/>
          </cell>
          <cell r="O143" t="str">
            <v/>
          </cell>
          <cell r="R143" t="str">
            <v/>
          </cell>
        </row>
        <row r="144">
          <cell r="K144" t="str">
            <v/>
          </cell>
          <cell r="L144" t="str">
            <v/>
          </cell>
          <cell r="M144" t="str">
            <v/>
          </cell>
          <cell r="O144" t="str">
            <v/>
          </cell>
          <cell r="R144" t="str">
            <v/>
          </cell>
        </row>
        <row r="145">
          <cell r="K145" t="str">
            <v/>
          </cell>
          <cell r="L145" t="str">
            <v/>
          </cell>
          <cell r="M145" t="str">
            <v/>
          </cell>
          <cell r="O145" t="str">
            <v/>
          </cell>
          <cell r="R145" t="str">
            <v/>
          </cell>
        </row>
        <row r="146">
          <cell r="K146" t="str">
            <v/>
          </cell>
          <cell r="L146" t="str">
            <v/>
          </cell>
          <cell r="M146" t="str">
            <v/>
          </cell>
          <cell r="O146" t="str">
            <v/>
          </cell>
          <cell r="R146" t="str">
            <v/>
          </cell>
        </row>
        <row r="147">
          <cell r="K147" t="str">
            <v/>
          </cell>
          <cell r="L147" t="str">
            <v/>
          </cell>
          <cell r="M147" t="str">
            <v/>
          </cell>
          <cell r="O147" t="str">
            <v/>
          </cell>
          <cell r="R147" t="str">
            <v/>
          </cell>
        </row>
        <row r="148">
          <cell r="K148" t="str">
            <v/>
          </cell>
          <cell r="L148" t="str">
            <v/>
          </cell>
          <cell r="M148" t="str">
            <v/>
          </cell>
          <cell r="O148" t="str">
            <v/>
          </cell>
          <cell r="R148" t="str">
            <v/>
          </cell>
        </row>
        <row r="149">
          <cell r="K149" t="str">
            <v/>
          </cell>
          <cell r="L149" t="str">
            <v/>
          </cell>
          <cell r="M149" t="str">
            <v/>
          </cell>
          <cell r="O149" t="str">
            <v/>
          </cell>
          <cell r="R149" t="str">
            <v/>
          </cell>
        </row>
        <row r="150">
          <cell r="K150" t="str">
            <v/>
          </cell>
          <cell r="L150" t="str">
            <v/>
          </cell>
          <cell r="M150" t="str">
            <v/>
          </cell>
          <cell r="O150" t="str">
            <v/>
          </cell>
          <cell r="R150" t="str">
            <v/>
          </cell>
        </row>
        <row r="151">
          <cell r="K151" t="str">
            <v/>
          </cell>
          <cell r="L151" t="str">
            <v/>
          </cell>
          <cell r="M151" t="str">
            <v/>
          </cell>
          <cell r="O151" t="str">
            <v/>
          </cell>
          <cell r="R151" t="str">
            <v/>
          </cell>
        </row>
        <row r="152">
          <cell r="K152" t="str">
            <v/>
          </cell>
          <cell r="L152" t="str">
            <v/>
          </cell>
          <cell r="M152" t="str">
            <v/>
          </cell>
          <cell r="O152" t="str">
            <v/>
          </cell>
          <cell r="R152" t="str">
            <v/>
          </cell>
        </row>
        <row r="153">
          <cell r="K153" t="str">
            <v/>
          </cell>
          <cell r="L153" t="str">
            <v/>
          </cell>
          <cell r="M153" t="str">
            <v/>
          </cell>
          <cell r="O153" t="str">
            <v/>
          </cell>
          <cell r="R153" t="str">
            <v/>
          </cell>
        </row>
        <row r="154">
          <cell r="K154" t="str">
            <v/>
          </cell>
          <cell r="L154" t="str">
            <v/>
          </cell>
          <cell r="M154" t="str">
            <v/>
          </cell>
          <cell r="O154" t="str">
            <v/>
          </cell>
          <cell r="R154" t="str">
            <v/>
          </cell>
        </row>
        <row r="155">
          <cell r="K155" t="str">
            <v/>
          </cell>
          <cell r="L155" t="str">
            <v/>
          </cell>
          <cell r="M155" t="str">
            <v/>
          </cell>
          <cell r="O155" t="str">
            <v/>
          </cell>
          <cell r="R155" t="str">
            <v/>
          </cell>
        </row>
        <row r="156">
          <cell r="K156" t="str">
            <v/>
          </cell>
          <cell r="L156" t="str">
            <v/>
          </cell>
          <cell r="M156" t="str">
            <v/>
          </cell>
          <cell r="O156" t="str">
            <v/>
          </cell>
          <cell r="R156" t="str">
            <v/>
          </cell>
        </row>
        <row r="157">
          <cell r="K157" t="str">
            <v/>
          </cell>
          <cell r="L157" t="str">
            <v/>
          </cell>
          <cell r="M157" t="str">
            <v/>
          </cell>
          <cell r="O157" t="str">
            <v/>
          </cell>
          <cell r="R157" t="str">
            <v/>
          </cell>
        </row>
        <row r="158">
          <cell r="K158" t="str">
            <v/>
          </cell>
          <cell r="L158" t="str">
            <v/>
          </cell>
          <cell r="M158" t="str">
            <v/>
          </cell>
          <cell r="O158" t="str">
            <v/>
          </cell>
          <cell r="R158" t="str">
            <v/>
          </cell>
        </row>
        <row r="159">
          <cell r="K159" t="str">
            <v/>
          </cell>
          <cell r="L159" t="str">
            <v/>
          </cell>
          <cell r="M159" t="str">
            <v/>
          </cell>
          <cell r="O159" t="str">
            <v/>
          </cell>
          <cell r="R159" t="str">
            <v/>
          </cell>
        </row>
        <row r="160">
          <cell r="K160" t="str">
            <v/>
          </cell>
          <cell r="L160" t="str">
            <v/>
          </cell>
          <cell r="M160" t="str">
            <v/>
          </cell>
          <cell r="O160" t="str">
            <v/>
          </cell>
          <cell r="R160" t="str">
            <v/>
          </cell>
        </row>
        <row r="161">
          <cell r="K161" t="str">
            <v/>
          </cell>
          <cell r="L161" t="str">
            <v/>
          </cell>
          <cell r="M161" t="str">
            <v/>
          </cell>
          <cell r="O161" t="str">
            <v/>
          </cell>
          <cell r="R161" t="str">
            <v/>
          </cell>
        </row>
        <row r="162">
          <cell r="K162" t="str">
            <v/>
          </cell>
          <cell r="L162" t="str">
            <v/>
          </cell>
          <cell r="M162" t="str">
            <v/>
          </cell>
          <cell r="O162" t="str">
            <v/>
          </cell>
          <cell r="R162" t="str">
            <v/>
          </cell>
        </row>
        <row r="163">
          <cell r="K163" t="str">
            <v/>
          </cell>
          <cell r="L163" t="str">
            <v/>
          </cell>
          <cell r="M163" t="str">
            <v/>
          </cell>
          <cell r="O163" t="str">
            <v/>
          </cell>
          <cell r="R163" t="str">
            <v/>
          </cell>
        </row>
        <row r="164">
          <cell r="K164" t="str">
            <v/>
          </cell>
          <cell r="L164" t="str">
            <v/>
          </cell>
          <cell r="M164" t="str">
            <v/>
          </cell>
          <cell r="O164" t="str">
            <v/>
          </cell>
          <cell r="R164" t="str">
            <v/>
          </cell>
        </row>
        <row r="165">
          <cell r="K165" t="str">
            <v/>
          </cell>
          <cell r="L165" t="str">
            <v/>
          </cell>
          <cell r="M165" t="str">
            <v/>
          </cell>
          <cell r="O165" t="str">
            <v/>
          </cell>
          <cell r="R165" t="str">
            <v/>
          </cell>
        </row>
        <row r="166">
          <cell r="K166" t="str">
            <v/>
          </cell>
          <cell r="L166" t="str">
            <v/>
          </cell>
          <cell r="M166" t="str">
            <v/>
          </cell>
          <cell r="O166" t="str">
            <v/>
          </cell>
          <cell r="R166" t="str">
            <v/>
          </cell>
        </row>
        <row r="167">
          <cell r="K167" t="str">
            <v/>
          </cell>
          <cell r="L167" t="str">
            <v/>
          </cell>
          <cell r="M167" t="str">
            <v/>
          </cell>
          <cell r="O167" t="str">
            <v/>
          </cell>
          <cell r="R167" t="str">
            <v/>
          </cell>
        </row>
        <row r="168">
          <cell r="K168" t="str">
            <v/>
          </cell>
          <cell r="L168" t="str">
            <v/>
          </cell>
          <cell r="M168" t="str">
            <v/>
          </cell>
          <cell r="O168" t="str">
            <v/>
          </cell>
          <cell r="R168" t="str">
            <v/>
          </cell>
        </row>
        <row r="169">
          <cell r="K169" t="str">
            <v/>
          </cell>
          <cell r="L169" t="str">
            <v/>
          </cell>
          <cell r="M169" t="str">
            <v/>
          </cell>
          <cell r="O169" t="str">
            <v/>
          </cell>
          <cell r="R169" t="str">
            <v/>
          </cell>
        </row>
        <row r="170">
          <cell r="K170" t="str">
            <v/>
          </cell>
          <cell r="L170" t="str">
            <v/>
          </cell>
          <cell r="M170" t="str">
            <v/>
          </cell>
          <cell r="O170" t="str">
            <v/>
          </cell>
          <cell r="R170" t="str">
            <v/>
          </cell>
        </row>
        <row r="171">
          <cell r="K171" t="str">
            <v/>
          </cell>
          <cell r="L171" t="str">
            <v/>
          </cell>
          <cell r="M171" t="str">
            <v/>
          </cell>
          <cell r="O171" t="str">
            <v/>
          </cell>
          <cell r="R171" t="str">
            <v/>
          </cell>
        </row>
        <row r="172">
          <cell r="K172" t="str">
            <v/>
          </cell>
          <cell r="L172" t="str">
            <v/>
          </cell>
          <cell r="M172" t="str">
            <v/>
          </cell>
          <cell r="O172" t="str">
            <v/>
          </cell>
          <cell r="R172" t="str">
            <v/>
          </cell>
        </row>
        <row r="173">
          <cell r="K173" t="str">
            <v/>
          </cell>
          <cell r="L173" t="str">
            <v/>
          </cell>
          <cell r="M173" t="str">
            <v/>
          </cell>
          <cell r="O173" t="str">
            <v/>
          </cell>
          <cell r="R173" t="str">
            <v/>
          </cell>
        </row>
        <row r="174">
          <cell r="K174" t="str">
            <v/>
          </cell>
          <cell r="L174" t="str">
            <v/>
          </cell>
          <cell r="M174" t="str">
            <v/>
          </cell>
          <cell r="O174" t="str">
            <v/>
          </cell>
          <cell r="R174" t="str">
            <v/>
          </cell>
        </row>
        <row r="175">
          <cell r="K175" t="str">
            <v/>
          </cell>
          <cell r="L175" t="str">
            <v/>
          </cell>
          <cell r="M175" t="str">
            <v/>
          </cell>
          <cell r="O175" t="str">
            <v/>
          </cell>
          <cell r="R175" t="str">
            <v/>
          </cell>
        </row>
        <row r="176">
          <cell r="K176" t="str">
            <v/>
          </cell>
          <cell r="L176" t="str">
            <v/>
          </cell>
          <cell r="M176" t="str">
            <v/>
          </cell>
          <cell r="O176" t="str">
            <v/>
          </cell>
          <cell r="R176" t="str">
            <v/>
          </cell>
        </row>
        <row r="177">
          <cell r="K177" t="str">
            <v/>
          </cell>
          <cell r="L177" t="str">
            <v/>
          </cell>
          <cell r="M177" t="str">
            <v/>
          </cell>
          <cell r="O177" t="str">
            <v/>
          </cell>
          <cell r="R177" t="str">
            <v/>
          </cell>
        </row>
        <row r="178">
          <cell r="K178" t="str">
            <v/>
          </cell>
          <cell r="L178" t="str">
            <v/>
          </cell>
          <cell r="M178" t="str">
            <v/>
          </cell>
          <cell r="O178" t="str">
            <v/>
          </cell>
          <cell r="R178" t="str">
            <v/>
          </cell>
        </row>
        <row r="179">
          <cell r="K179" t="str">
            <v/>
          </cell>
          <cell r="L179" t="str">
            <v/>
          </cell>
          <cell r="M179" t="str">
            <v/>
          </cell>
          <cell r="O179" t="str">
            <v/>
          </cell>
          <cell r="R179" t="str">
            <v/>
          </cell>
        </row>
        <row r="180">
          <cell r="K180" t="str">
            <v/>
          </cell>
          <cell r="L180" t="str">
            <v/>
          </cell>
          <cell r="M180" t="str">
            <v/>
          </cell>
          <cell r="O180" t="str">
            <v/>
          </cell>
          <cell r="R180" t="str">
            <v/>
          </cell>
        </row>
        <row r="181">
          <cell r="K181" t="str">
            <v/>
          </cell>
          <cell r="L181" t="str">
            <v/>
          </cell>
          <cell r="M181" t="str">
            <v/>
          </cell>
          <cell r="O181" t="str">
            <v/>
          </cell>
          <cell r="R181" t="str">
            <v/>
          </cell>
        </row>
        <row r="182">
          <cell r="K182" t="str">
            <v/>
          </cell>
          <cell r="L182" t="str">
            <v/>
          </cell>
          <cell r="M182" t="str">
            <v/>
          </cell>
          <cell r="O182" t="str">
            <v/>
          </cell>
          <cell r="R182" t="str">
            <v/>
          </cell>
        </row>
        <row r="183">
          <cell r="K183" t="str">
            <v/>
          </cell>
          <cell r="L183" t="str">
            <v/>
          </cell>
          <cell r="M183" t="str">
            <v/>
          </cell>
          <cell r="O183" t="str">
            <v/>
          </cell>
          <cell r="R183" t="str">
            <v/>
          </cell>
        </row>
        <row r="184">
          <cell r="K184" t="str">
            <v/>
          </cell>
          <cell r="L184" t="str">
            <v/>
          </cell>
          <cell r="M184" t="str">
            <v/>
          </cell>
          <cell r="O184" t="str">
            <v/>
          </cell>
          <cell r="R184" t="str">
            <v/>
          </cell>
        </row>
        <row r="185">
          <cell r="K185" t="str">
            <v/>
          </cell>
          <cell r="L185" t="str">
            <v/>
          </cell>
          <cell r="M185" t="str">
            <v/>
          </cell>
          <cell r="O185" t="str">
            <v/>
          </cell>
          <cell r="R185" t="str">
            <v/>
          </cell>
        </row>
        <row r="186">
          <cell r="K186" t="str">
            <v/>
          </cell>
          <cell r="L186" t="str">
            <v/>
          </cell>
          <cell r="M186" t="str">
            <v/>
          </cell>
          <cell r="O186" t="str">
            <v/>
          </cell>
          <cell r="R186" t="str">
            <v/>
          </cell>
        </row>
        <row r="187">
          <cell r="K187" t="str">
            <v/>
          </cell>
          <cell r="L187" t="str">
            <v/>
          </cell>
          <cell r="M187" t="str">
            <v/>
          </cell>
          <cell r="O187" t="str">
            <v/>
          </cell>
          <cell r="R187" t="str">
            <v/>
          </cell>
        </row>
        <row r="188">
          <cell r="K188" t="str">
            <v/>
          </cell>
          <cell r="L188" t="str">
            <v/>
          </cell>
          <cell r="M188" t="str">
            <v/>
          </cell>
          <cell r="O188" t="str">
            <v/>
          </cell>
          <cell r="R188" t="str">
            <v/>
          </cell>
        </row>
        <row r="189">
          <cell r="K189" t="str">
            <v/>
          </cell>
          <cell r="L189" t="str">
            <v/>
          </cell>
          <cell r="M189" t="str">
            <v/>
          </cell>
          <cell r="O189" t="str">
            <v/>
          </cell>
          <cell r="R189" t="str">
            <v/>
          </cell>
        </row>
        <row r="190">
          <cell r="K190" t="str">
            <v/>
          </cell>
          <cell r="L190" t="str">
            <v/>
          </cell>
          <cell r="M190" t="str">
            <v/>
          </cell>
          <cell r="O190" t="str">
            <v/>
          </cell>
          <cell r="R190" t="str">
            <v/>
          </cell>
        </row>
        <row r="191">
          <cell r="K191" t="str">
            <v/>
          </cell>
          <cell r="L191" t="str">
            <v/>
          </cell>
          <cell r="M191" t="str">
            <v/>
          </cell>
          <cell r="O191" t="str">
            <v/>
          </cell>
          <cell r="R191" t="str">
            <v/>
          </cell>
        </row>
        <row r="192">
          <cell r="K192" t="str">
            <v/>
          </cell>
          <cell r="L192" t="str">
            <v/>
          </cell>
          <cell r="M192" t="str">
            <v/>
          </cell>
          <cell r="O192" t="str">
            <v/>
          </cell>
          <cell r="R192" t="str">
            <v/>
          </cell>
        </row>
        <row r="193">
          <cell r="K193" t="str">
            <v/>
          </cell>
          <cell r="L193" t="str">
            <v/>
          </cell>
          <cell r="M193" t="str">
            <v/>
          </cell>
          <cell r="O193" t="str">
            <v/>
          </cell>
          <cell r="R193" t="str">
            <v/>
          </cell>
        </row>
        <row r="194">
          <cell r="K194" t="str">
            <v/>
          </cell>
          <cell r="L194" t="str">
            <v/>
          </cell>
          <cell r="M194" t="str">
            <v/>
          </cell>
          <cell r="O194" t="str">
            <v/>
          </cell>
          <cell r="R194" t="str">
            <v/>
          </cell>
        </row>
        <row r="195">
          <cell r="K195" t="str">
            <v/>
          </cell>
          <cell r="L195" t="str">
            <v/>
          </cell>
          <cell r="M195" t="str">
            <v/>
          </cell>
          <cell r="O195" t="str">
            <v/>
          </cell>
          <cell r="R195" t="str">
            <v/>
          </cell>
        </row>
        <row r="196">
          <cell r="K196" t="str">
            <v/>
          </cell>
          <cell r="L196" t="str">
            <v/>
          </cell>
          <cell r="M196" t="str">
            <v/>
          </cell>
          <cell r="O196" t="str">
            <v/>
          </cell>
          <cell r="R196" t="str">
            <v/>
          </cell>
        </row>
        <row r="197">
          <cell r="K197" t="str">
            <v/>
          </cell>
          <cell r="L197" t="str">
            <v/>
          </cell>
          <cell r="M197" t="str">
            <v/>
          </cell>
          <cell r="O197" t="str">
            <v/>
          </cell>
          <cell r="R197" t="str">
            <v/>
          </cell>
        </row>
        <row r="198">
          <cell r="K198" t="str">
            <v/>
          </cell>
          <cell r="L198" t="str">
            <v/>
          </cell>
          <cell r="M198" t="str">
            <v/>
          </cell>
          <cell r="O198" t="str">
            <v/>
          </cell>
          <cell r="R198" t="str">
            <v/>
          </cell>
        </row>
        <row r="199">
          <cell r="K199" t="str">
            <v/>
          </cell>
          <cell r="L199" t="str">
            <v/>
          </cell>
          <cell r="M199" t="str">
            <v/>
          </cell>
          <cell r="O199" t="str">
            <v/>
          </cell>
          <cell r="R199" t="str">
            <v/>
          </cell>
        </row>
        <row r="200">
          <cell r="K200" t="str">
            <v/>
          </cell>
          <cell r="L200" t="str">
            <v/>
          </cell>
          <cell r="M200" t="str">
            <v/>
          </cell>
          <cell r="O200" t="str">
            <v/>
          </cell>
          <cell r="R200" t="str">
            <v/>
          </cell>
        </row>
        <row r="201">
          <cell r="K201" t="str">
            <v/>
          </cell>
          <cell r="L201" t="str">
            <v/>
          </cell>
          <cell r="M201" t="str">
            <v/>
          </cell>
          <cell r="O201" t="str">
            <v/>
          </cell>
          <cell r="R201" t="str">
            <v/>
          </cell>
        </row>
        <row r="202">
          <cell r="K202" t="str">
            <v/>
          </cell>
          <cell r="L202" t="str">
            <v/>
          </cell>
          <cell r="M202" t="str">
            <v/>
          </cell>
          <cell r="O202" t="str">
            <v/>
          </cell>
          <cell r="R202" t="str">
            <v/>
          </cell>
        </row>
        <row r="203">
          <cell r="K203" t="str">
            <v/>
          </cell>
          <cell r="L203" t="str">
            <v/>
          </cell>
          <cell r="M203" t="str">
            <v/>
          </cell>
          <cell r="O203" t="str">
            <v/>
          </cell>
          <cell r="R203" t="str">
            <v/>
          </cell>
        </row>
        <row r="204">
          <cell r="K204" t="str">
            <v/>
          </cell>
          <cell r="L204" t="str">
            <v/>
          </cell>
          <cell r="M204" t="str">
            <v/>
          </cell>
          <cell r="O204" t="str">
            <v/>
          </cell>
          <cell r="R204" t="str">
            <v/>
          </cell>
        </row>
        <row r="205">
          <cell r="K205" t="str">
            <v/>
          </cell>
          <cell r="L205" t="str">
            <v/>
          </cell>
          <cell r="M205" t="str">
            <v/>
          </cell>
          <cell r="O205" t="str">
            <v/>
          </cell>
          <cell r="R205" t="str">
            <v/>
          </cell>
        </row>
        <row r="206">
          <cell r="K206" t="str">
            <v/>
          </cell>
          <cell r="L206" t="str">
            <v/>
          </cell>
          <cell r="M206" t="str">
            <v/>
          </cell>
          <cell r="O206" t="str">
            <v/>
          </cell>
          <cell r="R206" t="str">
            <v/>
          </cell>
        </row>
        <row r="207">
          <cell r="K207" t="str">
            <v/>
          </cell>
          <cell r="L207" t="str">
            <v/>
          </cell>
          <cell r="M207" t="str">
            <v/>
          </cell>
          <cell r="O207" t="str">
            <v/>
          </cell>
          <cell r="R207" t="str">
            <v/>
          </cell>
        </row>
        <row r="208">
          <cell r="K208" t="str">
            <v/>
          </cell>
          <cell r="L208" t="str">
            <v/>
          </cell>
          <cell r="M208" t="str">
            <v/>
          </cell>
          <cell r="O208" t="str">
            <v/>
          </cell>
          <cell r="R208" t="str">
            <v/>
          </cell>
        </row>
        <row r="209">
          <cell r="K209" t="str">
            <v/>
          </cell>
          <cell r="L209" t="str">
            <v/>
          </cell>
          <cell r="M209" t="str">
            <v/>
          </cell>
          <cell r="O209" t="str">
            <v/>
          </cell>
          <cell r="R209" t="str">
            <v/>
          </cell>
        </row>
        <row r="210">
          <cell r="K210" t="str">
            <v/>
          </cell>
          <cell r="L210" t="str">
            <v/>
          </cell>
          <cell r="M210" t="str">
            <v/>
          </cell>
          <cell r="O210" t="str">
            <v/>
          </cell>
          <cell r="R210" t="str">
            <v/>
          </cell>
        </row>
        <row r="211">
          <cell r="K211" t="str">
            <v/>
          </cell>
          <cell r="L211" t="str">
            <v/>
          </cell>
          <cell r="M211" t="str">
            <v/>
          </cell>
          <cell r="O211" t="str">
            <v/>
          </cell>
          <cell r="R211" t="str">
            <v/>
          </cell>
        </row>
        <row r="212">
          <cell r="K212" t="str">
            <v/>
          </cell>
          <cell r="L212" t="str">
            <v/>
          </cell>
          <cell r="M212" t="str">
            <v/>
          </cell>
          <cell r="O212" t="str">
            <v/>
          </cell>
          <cell r="R212" t="str">
            <v/>
          </cell>
        </row>
        <row r="213">
          <cell r="K213" t="str">
            <v/>
          </cell>
          <cell r="L213" t="str">
            <v/>
          </cell>
          <cell r="M213" t="str">
            <v/>
          </cell>
          <cell r="O213" t="str">
            <v/>
          </cell>
          <cell r="R213" t="str">
            <v/>
          </cell>
        </row>
        <row r="214">
          <cell r="K214" t="str">
            <v/>
          </cell>
          <cell r="L214" t="str">
            <v/>
          </cell>
          <cell r="M214" t="str">
            <v/>
          </cell>
          <cell r="O214" t="str">
            <v/>
          </cell>
          <cell r="R214" t="str">
            <v/>
          </cell>
        </row>
        <row r="215">
          <cell r="K215" t="str">
            <v/>
          </cell>
          <cell r="L215" t="str">
            <v/>
          </cell>
          <cell r="M215" t="str">
            <v/>
          </cell>
          <cell r="O215" t="str">
            <v/>
          </cell>
          <cell r="R215" t="str">
            <v/>
          </cell>
        </row>
        <row r="216">
          <cell r="K216" t="str">
            <v/>
          </cell>
          <cell r="L216" t="str">
            <v/>
          </cell>
          <cell r="M216" t="str">
            <v/>
          </cell>
          <cell r="O216" t="str">
            <v/>
          </cell>
          <cell r="R216" t="str">
            <v/>
          </cell>
        </row>
        <row r="217">
          <cell r="K217" t="str">
            <v/>
          </cell>
          <cell r="L217" t="str">
            <v/>
          </cell>
          <cell r="M217" t="str">
            <v/>
          </cell>
          <cell r="O217" t="str">
            <v/>
          </cell>
          <cell r="R217" t="str">
            <v/>
          </cell>
        </row>
        <row r="218">
          <cell r="K218" t="str">
            <v/>
          </cell>
          <cell r="L218" t="str">
            <v/>
          </cell>
          <cell r="M218" t="str">
            <v/>
          </cell>
          <cell r="O218" t="str">
            <v/>
          </cell>
          <cell r="R218" t="str">
            <v/>
          </cell>
        </row>
        <row r="219">
          <cell r="K219" t="str">
            <v/>
          </cell>
          <cell r="L219" t="str">
            <v/>
          </cell>
          <cell r="M219" t="str">
            <v/>
          </cell>
          <cell r="O219" t="str">
            <v/>
          </cell>
          <cell r="R219" t="str">
            <v/>
          </cell>
        </row>
        <row r="220">
          <cell r="K220" t="str">
            <v/>
          </cell>
          <cell r="L220" t="str">
            <v/>
          </cell>
          <cell r="M220" t="str">
            <v/>
          </cell>
          <cell r="O220" t="str">
            <v/>
          </cell>
          <cell r="R220" t="str">
            <v/>
          </cell>
        </row>
        <row r="221">
          <cell r="K221" t="str">
            <v/>
          </cell>
          <cell r="L221" t="str">
            <v/>
          </cell>
          <cell r="M221" t="str">
            <v/>
          </cell>
          <cell r="O221" t="str">
            <v/>
          </cell>
          <cell r="R221" t="str">
            <v/>
          </cell>
        </row>
        <row r="222">
          <cell r="K222" t="str">
            <v/>
          </cell>
          <cell r="L222" t="str">
            <v/>
          </cell>
          <cell r="M222" t="str">
            <v/>
          </cell>
          <cell r="O222" t="str">
            <v/>
          </cell>
          <cell r="R222" t="str">
            <v/>
          </cell>
        </row>
        <row r="223">
          <cell r="K223" t="str">
            <v/>
          </cell>
          <cell r="L223" t="str">
            <v/>
          </cell>
          <cell r="M223" t="str">
            <v/>
          </cell>
          <cell r="O223" t="str">
            <v/>
          </cell>
          <cell r="R223" t="str">
            <v/>
          </cell>
        </row>
        <row r="224">
          <cell r="K224" t="str">
            <v/>
          </cell>
          <cell r="L224" t="str">
            <v/>
          </cell>
          <cell r="M224" t="str">
            <v/>
          </cell>
          <cell r="O224" t="str">
            <v/>
          </cell>
          <cell r="R224" t="str">
            <v/>
          </cell>
        </row>
        <row r="225">
          <cell r="K225" t="str">
            <v/>
          </cell>
          <cell r="L225" t="str">
            <v/>
          </cell>
          <cell r="M225" t="str">
            <v/>
          </cell>
          <cell r="O225" t="str">
            <v/>
          </cell>
          <cell r="R225" t="str">
            <v/>
          </cell>
        </row>
        <row r="226">
          <cell r="K226" t="str">
            <v/>
          </cell>
          <cell r="L226" t="str">
            <v/>
          </cell>
          <cell r="M226" t="str">
            <v/>
          </cell>
          <cell r="O226" t="str">
            <v/>
          </cell>
          <cell r="R226" t="str">
            <v/>
          </cell>
        </row>
        <row r="227">
          <cell r="K227" t="str">
            <v/>
          </cell>
          <cell r="L227" t="str">
            <v/>
          </cell>
          <cell r="M227" t="str">
            <v/>
          </cell>
          <cell r="O227" t="str">
            <v/>
          </cell>
          <cell r="R227" t="str">
            <v/>
          </cell>
        </row>
        <row r="228">
          <cell r="K228" t="str">
            <v/>
          </cell>
          <cell r="L228" t="str">
            <v/>
          </cell>
          <cell r="M228" t="str">
            <v/>
          </cell>
          <cell r="O228" t="str">
            <v/>
          </cell>
          <cell r="R228" t="str">
            <v/>
          </cell>
        </row>
        <row r="229">
          <cell r="K229" t="str">
            <v/>
          </cell>
          <cell r="L229" t="str">
            <v/>
          </cell>
          <cell r="M229" t="str">
            <v/>
          </cell>
          <cell r="O229" t="str">
            <v/>
          </cell>
          <cell r="R229" t="str">
            <v/>
          </cell>
        </row>
        <row r="230">
          <cell r="K230" t="str">
            <v/>
          </cell>
          <cell r="L230" t="str">
            <v/>
          </cell>
          <cell r="M230" t="str">
            <v/>
          </cell>
          <cell r="O230" t="str">
            <v/>
          </cell>
          <cell r="R230" t="str">
            <v/>
          </cell>
        </row>
        <row r="231">
          <cell r="K231" t="str">
            <v/>
          </cell>
          <cell r="L231" t="str">
            <v/>
          </cell>
          <cell r="M231" t="str">
            <v/>
          </cell>
          <cell r="O231" t="str">
            <v/>
          </cell>
          <cell r="R231" t="str">
            <v/>
          </cell>
        </row>
        <row r="232">
          <cell r="K232" t="str">
            <v/>
          </cell>
          <cell r="L232" t="str">
            <v/>
          </cell>
          <cell r="M232" t="str">
            <v/>
          </cell>
          <cell r="O232" t="str">
            <v/>
          </cell>
          <cell r="R232" t="str">
            <v/>
          </cell>
        </row>
        <row r="233">
          <cell r="K233" t="str">
            <v/>
          </cell>
          <cell r="L233" t="str">
            <v/>
          </cell>
          <cell r="M233" t="str">
            <v/>
          </cell>
          <cell r="O233" t="str">
            <v/>
          </cell>
          <cell r="R233" t="str">
            <v/>
          </cell>
        </row>
        <row r="234">
          <cell r="K234" t="str">
            <v/>
          </cell>
          <cell r="L234" t="str">
            <v/>
          </cell>
          <cell r="M234" t="str">
            <v/>
          </cell>
          <cell r="O234" t="str">
            <v/>
          </cell>
          <cell r="R234" t="str">
            <v/>
          </cell>
        </row>
        <row r="235">
          <cell r="K235" t="str">
            <v/>
          </cell>
          <cell r="L235" t="str">
            <v/>
          </cell>
          <cell r="M235" t="str">
            <v/>
          </cell>
          <cell r="O235" t="str">
            <v/>
          </cell>
          <cell r="R235" t="str">
            <v/>
          </cell>
        </row>
        <row r="236">
          <cell r="K236" t="str">
            <v/>
          </cell>
          <cell r="L236" t="str">
            <v/>
          </cell>
          <cell r="M236" t="str">
            <v/>
          </cell>
          <cell r="O236" t="str">
            <v/>
          </cell>
          <cell r="R236" t="str">
            <v/>
          </cell>
        </row>
        <row r="237">
          <cell r="K237" t="str">
            <v/>
          </cell>
          <cell r="L237" t="str">
            <v/>
          </cell>
          <cell r="M237" t="str">
            <v/>
          </cell>
          <cell r="O237" t="str">
            <v/>
          </cell>
          <cell r="R237" t="str">
            <v/>
          </cell>
        </row>
        <row r="238">
          <cell r="K238" t="str">
            <v/>
          </cell>
          <cell r="L238" t="str">
            <v/>
          </cell>
          <cell r="M238" t="str">
            <v/>
          </cell>
          <cell r="O238" t="str">
            <v/>
          </cell>
          <cell r="R238" t="str">
            <v/>
          </cell>
        </row>
        <row r="239">
          <cell r="K239" t="str">
            <v/>
          </cell>
          <cell r="L239" t="str">
            <v/>
          </cell>
          <cell r="M239" t="str">
            <v/>
          </cell>
          <cell r="O239" t="str">
            <v/>
          </cell>
          <cell r="R239" t="str">
            <v/>
          </cell>
        </row>
        <row r="240">
          <cell r="K240" t="str">
            <v/>
          </cell>
          <cell r="L240" t="str">
            <v/>
          </cell>
          <cell r="M240" t="str">
            <v/>
          </cell>
          <cell r="O240" t="str">
            <v/>
          </cell>
          <cell r="R240" t="str">
            <v/>
          </cell>
        </row>
        <row r="241">
          <cell r="K241" t="str">
            <v/>
          </cell>
          <cell r="L241" t="str">
            <v/>
          </cell>
          <cell r="M241" t="str">
            <v/>
          </cell>
          <cell r="O241" t="str">
            <v/>
          </cell>
          <cell r="R241" t="str">
            <v/>
          </cell>
        </row>
        <row r="242">
          <cell r="K242" t="str">
            <v/>
          </cell>
          <cell r="L242" t="str">
            <v/>
          </cell>
          <cell r="M242" t="str">
            <v/>
          </cell>
          <cell r="O242" t="str">
            <v/>
          </cell>
          <cell r="R242" t="str">
            <v/>
          </cell>
        </row>
        <row r="243">
          <cell r="K243" t="str">
            <v/>
          </cell>
          <cell r="L243" t="str">
            <v/>
          </cell>
          <cell r="M243" t="str">
            <v/>
          </cell>
          <cell r="O243" t="str">
            <v/>
          </cell>
          <cell r="R243" t="str">
            <v/>
          </cell>
        </row>
        <row r="244">
          <cell r="K244" t="str">
            <v/>
          </cell>
          <cell r="L244" t="str">
            <v/>
          </cell>
          <cell r="M244" t="str">
            <v/>
          </cell>
          <cell r="O244" t="str">
            <v/>
          </cell>
          <cell r="R244" t="str">
            <v/>
          </cell>
        </row>
        <row r="245">
          <cell r="K245" t="str">
            <v/>
          </cell>
          <cell r="L245" t="str">
            <v/>
          </cell>
          <cell r="M245" t="str">
            <v/>
          </cell>
          <cell r="O245" t="str">
            <v/>
          </cell>
          <cell r="R245" t="str">
            <v/>
          </cell>
        </row>
        <row r="246">
          <cell r="K246" t="str">
            <v/>
          </cell>
          <cell r="L246" t="str">
            <v/>
          </cell>
          <cell r="M246" t="str">
            <v/>
          </cell>
          <cell r="O246" t="str">
            <v/>
          </cell>
          <cell r="R246" t="str">
            <v/>
          </cell>
        </row>
        <row r="247">
          <cell r="K247" t="str">
            <v/>
          </cell>
          <cell r="L247" t="str">
            <v/>
          </cell>
          <cell r="M247" t="str">
            <v/>
          </cell>
          <cell r="O247" t="str">
            <v/>
          </cell>
          <cell r="R247" t="str">
            <v/>
          </cell>
        </row>
        <row r="248">
          <cell r="K248" t="str">
            <v/>
          </cell>
          <cell r="L248" t="str">
            <v/>
          </cell>
          <cell r="M248" t="str">
            <v/>
          </cell>
          <cell r="O248" t="str">
            <v/>
          </cell>
          <cell r="R248" t="str">
            <v/>
          </cell>
        </row>
        <row r="249">
          <cell r="K249" t="str">
            <v/>
          </cell>
          <cell r="L249" t="str">
            <v/>
          </cell>
          <cell r="M249" t="str">
            <v/>
          </cell>
          <cell r="O249" t="str">
            <v/>
          </cell>
          <cell r="R249" t="str">
            <v/>
          </cell>
        </row>
        <row r="250">
          <cell r="K250" t="str">
            <v/>
          </cell>
          <cell r="L250" t="str">
            <v/>
          </cell>
          <cell r="M250" t="str">
            <v/>
          </cell>
          <cell r="O250" t="str">
            <v/>
          </cell>
          <cell r="R250" t="str">
            <v/>
          </cell>
        </row>
        <row r="251">
          <cell r="K251" t="str">
            <v/>
          </cell>
          <cell r="L251" t="str">
            <v/>
          </cell>
          <cell r="M251" t="str">
            <v/>
          </cell>
          <cell r="O251" t="str">
            <v/>
          </cell>
          <cell r="R251" t="str">
            <v/>
          </cell>
        </row>
        <row r="252">
          <cell r="K252" t="str">
            <v/>
          </cell>
          <cell r="L252" t="str">
            <v/>
          </cell>
          <cell r="M252" t="str">
            <v/>
          </cell>
          <cell r="O252" t="str">
            <v/>
          </cell>
          <cell r="R252" t="str">
            <v/>
          </cell>
        </row>
        <row r="253">
          <cell r="K253" t="str">
            <v/>
          </cell>
          <cell r="L253" t="str">
            <v/>
          </cell>
          <cell r="M253" t="str">
            <v/>
          </cell>
          <cell r="O253" t="str">
            <v/>
          </cell>
          <cell r="R253" t="str">
            <v/>
          </cell>
        </row>
        <row r="254">
          <cell r="K254" t="str">
            <v/>
          </cell>
          <cell r="L254" t="str">
            <v/>
          </cell>
          <cell r="M254" t="str">
            <v/>
          </cell>
          <cell r="O254" t="str">
            <v/>
          </cell>
          <cell r="R254" t="str">
            <v/>
          </cell>
        </row>
        <row r="255">
          <cell r="K255" t="str">
            <v/>
          </cell>
          <cell r="L255" t="str">
            <v/>
          </cell>
          <cell r="M255" t="str">
            <v/>
          </cell>
          <cell r="O255" t="str">
            <v/>
          </cell>
          <cell r="R255" t="str">
            <v/>
          </cell>
        </row>
        <row r="256">
          <cell r="K256" t="str">
            <v/>
          </cell>
          <cell r="L256" t="str">
            <v/>
          </cell>
          <cell r="M256" t="str">
            <v/>
          </cell>
          <cell r="O256" t="str">
            <v/>
          </cell>
          <cell r="R256" t="str">
            <v/>
          </cell>
        </row>
        <row r="257">
          <cell r="K257" t="str">
            <v/>
          </cell>
          <cell r="L257" t="str">
            <v/>
          </cell>
          <cell r="M257" t="str">
            <v/>
          </cell>
          <cell r="O257" t="str">
            <v/>
          </cell>
          <cell r="R257" t="str">
            <v/>
          </cell>
        </row>
        <row r="258">
          <cell r="K258" t="str">
            <v/>
          </cell>
          <cell r="L258" t="str">
            <v/>
          </cell>
          <cell r="M258" t="str">
            <v/>
          </cell>
          <cell r="O258" t="str">
            <v/>
          </cell>
          <cell r="R258" t="str">
            <v/>
          </cell>
        </row>
        <row r="259">
          <cell r="K259" t="str">
            <v/>
          </cell>
          <cell r="L259" t="str">
            <v/>
          </cell>
          <cell r="M259" t="str">
            <v/>
          </cell>
          <cell r="O259" t="str">
            <v/>
          </cell>
          <cell r="R259" t="str">
            <v/>
          </cell>
        </row>
        <row r="260">
          <cell r="K260" t="str">
            <v/>
          </cell>
          <cell r="L260" t="str">
            <v/>
          </cell>
          <cell r="M260" t="str">
            <v/>
          </cell>
          <cell r="O260" t="str">
            <v/>
          </cell>
          <cell r="R260" t="str">
            <v/>
          </cell>
        </row>
        <row r="261">
          <cell r="K261" t="str">
            <v/>
          </cell>
          <cell r="L261" t="str">
            <v/>
          </cell>
          <cell r="M261" t="str">
            <v/>
          </cell>
          <cell r="O261" t="str">
            <v/>
          </cell>
          <cell r="R261" t="str">
            <v/>
          </cell>
        </row>
        <row r="262">
          <cell r="K262" t="str">
            <v/>
          </cell>
          <cell r="L262" t="str">
            <v/>
          </cell>
          <cell r="M262" t="str">
            <v/>
          </cell>
          <cell r="O262" t="str">
            <v/>
          </cell>
          <cell r="R262" t="str">
            <v/>
          </cell>
        </row>
        <row r="263">
          <cell r="K263" t="str">
            <v/>
          </cell>
          <cell r="L263" t="str">
            <v/>
          </cell>
          <cell r="M263" t="str">
            <v/>
          </cell>
          <cell r="O263" t="str">
            <v/>
          </cell>
          <cell r="R263" t="str">
            <v/>
          </cell>
        </row>
        <row r="264">
          <cell r="K264" t="str">
            <v/>
          </cell>
          <cell r="L264" t="str">
            <v/>
          </cell>
          <cell r="M264" t="str">
            <v/>
          </cell>
          <cell r="O264" t="str">
            <v/>
          </cell>
          <cell r="R264" t="str">
            <v/>
          </cell>
        </row>
        <row r="265">
          <cell r="K265" t="str">
            <v/>
          </cell>
          <cell r="L265" t="str">
            <v/>
          </cell>
          <cell r="M265" t="str">
            <v/>
          </cell>
          <cell r="O265" t="str">
            <v/>
          </cell>
          <cell r="R265" t="str">
            <v/>
          </cell>
        </row>
        <row r="266">
          <cell r="K266" t="str">
            <v/>
          </cell>
          <cell r="L266" t="str">
            <v/>
          </cell>
          <cell r="M266" t="str">
            <v/>
          </cell>
          <cell r="O266" t="str">
            <v/>
          </cell>
          <cell r="R266" t="str">
            <v/>
          </cell>
        </row>
        <row r="267">
          <cell r="K267" t="str">
            <v/>
          </cell>
          <cell r="L267" t="str">
            <v/>
          </cell>
          <cell r="M267" t="str">
            <v/>
          </cell>
          <cell r="O267" t="str">
            <v/>
          </cell>
          <cell r="R267" t="str">
            <v/>
          </cell>
        </row>
        <row r="268">
          <cell r="K268" t="str">
            <v/>
          </cell>
          <cell r="L268" t="str">
            <v/>
          </cell>
          <cell r="M268" t="str">
            <v/>
          </cell>
          <cell r="O268" t="str">
            <v/>
          </cell>
          <cell r="R268" t="str">
            <v/>
          </cell>
        </row>
        <row r="269">
          <cell r="K269" t="str">
            <v/>
          </cell>
          <cell r="L269" t="str">
            <v/>
          </cell>
          <cell r="M269" t="str">
            <v/>
          </cell>
          <cell r="O269" t="str">
            <v/>
          </cell>
          <cell r="R269" t="str">
            <v/>
          </cell>
        </row>
        <row r="270">
          <cell r="K270" t="str">
            <v/>
          </cell>
          <cell r="L270" t="str">
            <v/>
          </cell>
          <cell r="M270" t="str">
            <v/>
          </cell>
          <cell r="O270" t="str">
            <v/>
          </cell>
          <cell r="R270" t="str">
            <v/>
          </cell>
        </row>
        <row r="271">
          <cell r="K271" t="str">
            <v/>
          </cell>
          <cell r="L271" t="str">
            <v/>
          </cell>
          <cell r="M271" t="str">
            <v/>
          </cell>
          <cell r="O271" t="str">
            <v/>
          </cell>
          <cell r="R271" t="str">
            <v/>
          </cell>
        </row>
        <row r="272">
          <cell r="K272" t="str">
            <v/>
          </cell>
          <cell r="L272" t="str">
            <v/>
          </cell>
          <cell r="M272" t="str">
            <v/>
          </cell>
          <cell r="O272" t="str">
            <v/>
          </cell>
          <cell r="R272" t="str">
            <v/>
          </cell>
        </row>
        <row r="273">
          <cell r="K273" t="str">
            <v/>
          </cell>
          <cell r="L273" t="str">
            <v/>
          </cell>
          <cell r="M273" t="str">
            <v/>
          </cell>
          <cell r="O273" t="str">
            <v/>
          </cell>
          <cell r="R273" t="str">
            <v/>
          </cell>
        </row>
        <row r="274">
          <cell r="K274" t="str">
            <v/>
          </cell>
          <cell r="L274" t="str">
            <v/>
          </cell>
          <cell r="M274" t="str">
            <v/>
          </cell>
          <cell r="O274" t="str">
            <v/>
          </cell>
          <cell r="R274" t="str">
            <v/>
          </cell>
        </row>
        <row r="275">
          <cell r="K275" t="str">
            <v/>
          </cell>
          <cell r="L275" t="str">
            <v/>
          </cell>
          <cell r="M275" t="str">
            <v/>
          </cell>
          <cell r="O275" t="str">
            <v/>
          </cell>
          <cell r="R275" t="str">
            <v/>
          </cell>
        </row>
        <row r="276">
          <cell r="K276" t="str">
            <v/>
          </cell>
          <cell r="L276" t="str">
            <v/>
          </cell>
          <cell r="M276" t="str">
            <v/>
          </cell>
          <cell r="O276" t="str">
            <v/>
          </cell>
          <cell r="R276" t="str">
            <v/>
          </cell>
        </row>
        <row r="277">
          <cell r="K277" t="str">
            <v/>
          </cell>
          <cell r="L277" t="str">
            <v/>
          </cell>
          <cell r="M277" t="str">
            <v/>
          </cell>
          <cell r="O277" t="str">
            <v/>
          </cell>
          <cell r="R277" t="str">
            <v/>
          </cell>
        </row>
        <row r="278">
          <cell r="K278" t="str">
            <v/>
          </cell>
          <cell r="L278" t="str">
            <v/>
          </cell>
          <cell r="M278" t="str">
            <v/>
          </cell>
          <cell r="O278" t="str">
            <v/>
          </cell>
          <cell r="R278" t="str">
            <v/>
          </cell>
        </row>
        <row r="279">
          <cell r="K279" t="str">
            <v/>
          </cell>
          <cell r="L279" t="str">
            <v/>
          </cell>
          <cell r="M279" t="str">
            <v/>
          </cell>
          <cell r="O279" t="str">
            <v/>
          </cell>
          <cell r="R279" t="str">
            <v/>
          </cell>
        </row>
        <row r="280">
          <cell r="K280" t="str">
            <v/>
          </cell>
          <cell r="L280" t="str">
            <v/>
          </cell>
          <cell r="M280" t="str">
            <v/>
          </cell>
          <cell r="O280" t="str">
            <v/>
          </cell>
          <cell r="R280" t="str">
            <v/>
          </cell>
        </row>
        <row r="281">
          <cell r="K281" t="str">
            <v/>
          </cell>
          <cell r="L281" t="str">
            <v/>
          </cell>
          <cell r="M281" t="str">
            <v/>
          </cell>
          <cell r="O281" t="str">
            <v/>
          </cell>
          <cell r="R281" t="str">
            <v/>
          </cell>
        </row>
        <row r="282">
          <cell r="K282" t="str">
            <v/>
          </cell>
          <cell r="L282" t="str">
            <v/>
          </cell>
          <cell r="M282" t="str">
            <v/>
          </cell>
          <cell r="O282" t="str">
            <v/>
          </cell>
          <cell r="R282" t="str">
            <v/>
          </cell>
        </row>
        <row r="283">
          <cell r="K283" t="str">
            <v/>
          </cell>
          <cell r="L283" t="str">
            <v/>
          </cell>
          <cell r="M283" t="str">
            <v/>
          </cell>
          <cell r="O283" t="str">
            <v/>
          </cell>
          <cell r="R283" t="str">
            <v/>
          </cell>
        </row>
        <row r="284">
          <cell r="K284" t="str">
            <v/>
          </cell>
          <cell r="L284" t="str">
            <v/>
          </cell>
          <cell r="M284" t="str">
            <v/>
          </cell>
          <cell r="O284" t="str">
            <v/>
          </cell>
          <cell r="R284" t="str">
            <v/>
          </cell>
        </row>
        <row r="285">
          <cell r="K285" t="str">
            <v/>
          </cell>
          <cell r="L285" t="str">
            <v/>
          </cell>
          <cell r="M285" t="str">
            <v/>
          </cell>
          <cell r="O285" t="str">
            <v/>
          </cell>
          <cell r="R285" t="str">
            <v/>
          </cell>
        </row>
        <row r="286">
          <cell r="K286" t="str">
            <v/>
          </cell>
          <cell r="L286" t="str">
            <v/>
          </cell>
          <cell r="M286" t="str">
            <v/>
          </cell>
          <cell r="O286" t="str">
            <v/>
          </cell>
          <cell r="R286" t="str">
            <v/>
          </cell>
        </row>
        <row r="287">
          <cell r="K287" t="str">
            <v/>
          </cell>
          <cell r="L287" t="str">
            <v/>
          </cell>
          <cell r="M287" t="str">
            <v/>
          </cell>
          <cell r="O287" t="str">
            <v/>
          </cell>
          <cell r="R287" t="str">
            <v/>
          </cell>
        </row>
        <row r="288">
          <cell r="K288" t="str">
            <v/>
          </cell>
          <cell r="L288" t="str">
            <v/>
          </cell>
          <cell r="M288" t="str">
            <v/>
          </cell>
          <cell r="O288" t="str">
            <v/>
          </cell>
          <cell r="R288" t="str">
            <v/>
          </cell>
        </row>
        <row r="289">
          <cell r="K289" t="str">
            <v/>
          </cell>
          <cell r="L289" t="str">
            <v/>
          </cell>
          <cell r="M289" t="str">
            <v/>
          </cell>
          <cell r="O289" t="str">
            <v/>
          </cell>
          <cell r="R289" t="str">
            <v/>
          </cell>
        </row>
        <row r="290">
          <cell r="K290" t="str">
            <v/>
          </cell>
          <cell r="L290" t="str">
            <v/>
          </cell>
          <cell r="M290" t="str">
            <v/>
          </cell>
          <cell r="O290" t="str">
            <v/>
          </cell>
          <cell r="R290" t="str">
            <v/>
          </cell>
        </row>
        <row r="291">
          <cell r="K291" t="str">
            <v/>
          </cell>
          <cell r="L291" t="str">
            <v/>
          </cell>
          <cell r="M291" t="str">
            <v/>
          </cell>
          <cell r="O291" t="str">
            <v/>
          </cell>
          <cell r="R291" t="str">
            <v/>
          </cell>
        </row>
        <row r="292">
          <cell r="K292" t="str">
            <v/>
          </cell>
          <cell r="L292" t="str">
            <v/>
          </cell>
          <cell r="M292" t="str">
            <v/>
          </cell>
          <cell r="O292" t="str">
            <v/>
          </cell>
          <cell r="R292" t="str">
            <v/>
          </cell>
        </row>
        <row r="293">
          <cell r="K293" t="str">
            <v/>
          </cell>
          <cell r="L293" t="str">
            <v/>
          </cell>
          <cell r="M293" t="str">
            <v/>
          </cell>
          <cell r="O293" t="str">
            <v/>
          </cell>
          <cell r="R293" t="str">
            <v/>
          </cell>
        </row>
        <row r="294">
          <cell r="K294" t="str">
            <v/>
          </cell>
          <cell r="L294" t="str">
            <v/>
          </cell>
          <cell r="M294" t="str">
            <v/>
          </cell>
          <cell r="O294" t="str">
            <v/>
          </cell>
          <cell r="R294" t="str">
            <v/>
          </cell>
        </row>
        <row r="295">
          <cell r="K295" t="str">
            <v/>
          </cell>
          <cell r="L295" t="str">
            <v/>
          </cell>
          <cell r="M295" t="str">
            <v/>
          </cell>
          <cell r="O295" t="str">
            <v/>
          </cell>
          <cell r="R295" t="str">
            <v/>
          </cell>
        </row>
        <row r="296">
          <cell r="K296" t="str">
            <v/>
          </cell>
          <cell r="L296" t="str">
            <v/>
          </cell>
          <cell r="M296" t="str">
            <v/>
          </cell>
          <cell r="O296" t="str">
            <v/>
          </cell>
          <cell r="R296" t="str">
            <v/>
          </cell>
        </row>
        <row r="297">
          <cell r="K297" t="str">
            <v/>
          </cell>
          <cell r="L297" t="str">
            <v/>
          </cell>
          <cell r="M297" t="str">
            <v/>
          </cell>
          <cell r="O297" t="str">
            <v/>
          </cell>
          <cell r="R297" t="str">
            <v/>
          </cell>
        </row>
        <row r="298">
          <cell r="K298" t="str">
            <v/>
          </cell>
          <cell r="L298" t="str">
            <v/>
          </cell>
          <cell r="M298" t="str">
            <v/>
          </cell>
          <cell r="O298" t="str">
            <v/>
          </cell>
          <cell r="R298" t="str">
            <v/>
          </cell>
        </row>
        <row r="299">
          <cell r="K299" t="str">
            <v/>
          </cell>
          <cell r="L299" t="str">
            <v/>
          </cell>
          <cell r="M299" t="str">
            <v/>
          </cell>
          <cell r="O299" t="str">
            <v/>
          </cell>
          <cell r="R299" t="str">
            <v/>
          </cell>
        </row>
        <row r="300">
          <cell r="K300" t="str">
            <v/>
          </cell>
          <cell r="L300" t="str">
            <v/>
          </cell>
          <cell r="M300" t="str">
            <v/>
          </cell>
          <cell r="O300" t="str">
            <v/>
          </cell>
          <cell r="R300" t="str">
            <v/>
          </cell>
        </row>
        <row r="301">
          <cell r="K301" t="str">
            <v/>
          </cell>
          <cell r="L301" t="str">
            <v/>
          </cell>
          <cell r="M301" t="str">
            <v/>
          </cell>
          <cell r="O301" t="str">
            <v/>
          </cell>
          <cell r="R301" t="str">
            <v/>
          </cell>
        </row>
        <row r="302">
          <cell r="K302" t="str">
            <v/>
          </cell>
          <cell r="L302" t="str">
            <v/>
          </cell>
          <cell r="M302" t="str">
            <v/>
          </cell>
          <cell r="O302" t="str">
            <v/>
          </cell>
          <cell r="R302" t="str">
            <v/>
          </cell>
        </row>
        <row r="303">
          <cell r="K303" t="str">
            <v/>
          </cell>
          <cell r="L303" t="str">
            <v/>
          </cell>
          <cell r="M303" t="str">
            <v/>
          </cell>
          <cell r="O303" t="str">
            <v/>
          </cell>
          <cell r="R303" t="str">
            <v/>
          </cell>
        </row>
      </sheetData>
      <sheetData sheetId="22">
        <row r="4">
          <cell r="G4" t="str">
            <v>(pls select)</v>
          </cell>
        </row>
        <row r="8">
          <cell r="H8" t="str">
            <v>(pls select)</v>
          </cell>
        </row>
        <row r="11">
          <cell r="G11" t="str">
            <v>NA</v>
          </cell>
        </row>
        <row r="13">
          <cell r="G13" t="str">
            <v>NA</v>
          </cell>
        </row>
        <row r="20">
          <cell r="G20" t="str">
            <v>NA</v>
          </cell>
        </row>
        <row r="23">
          <cell r="G23" t="str">
            <v>NA</v>
          </cell>
        </row>
        <row r="24">
          <cell r="G24" t="str">
            <v>NA</v>
          </cell>
        </row>
        <row r="27">
          <cell r="G27" t="str">
            <v>NA</v>
          </cell>
        </row>
        <row r="29">
          <cell r="G29" t="str">
            <v>VND</v>
          </cell>
        </row>
        <row r="30">
          <cell r="G30" t="str">
            <v>payable at the beginning</v>
          </cell>
        </row>
        <row r="32">
          <cell r="G32" t="str">
            <v>(pls select)</v>
          </cell>
        </row>
        <row r="36">
          <cell r="G36" t="str">
            <v>(pls select)</v>
          </cell>
        </row>
        <row r="40">
          <cell r="G40" t="str">
            <v>(pls select)</v>
          </cell>
        </row>
        <row r="45">
          <cell r="G45" t="str">
            <v>NA</v>
          </cell>
        </row>
        <row r="49">
          <cell r="G49" t="str">
            <v>NA</v>
          </cell>
        </row>
        <row r="53">
          <cell r="G53" t="str">
            <v>NA</v>
          </cell>
        </row>
        <row r="57">
          <cell r="G57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  <cell r="H72">
            <v>0</v>
          </cell>
        </row>
        <row r="75">
          <cell r="H75">
            <v>0</v>
          </cell>
        </row>
        <row r="124"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O124" t="str">
            <v/>
          </cell>
          <cell r="Q124" t="str">
            <v/>
          </cell>
          <cell r="R124" t="str">
            <v/>
          </cell>
        </row>
        <row r="125">
          <cell r="K125" t="str">
            <v/>
          </cell>
          <cell r="L125" t="str">
            <v/>
          </cell>
          <cell r="M125" t="str">
            <v/>
          </cell>
          <cell r="O125" t="str">
            <v/>
          </cell>
          <cell r="R125" t="str">
            <v/>
          </cell>
        </row>
        <row r="126">
          <cell r="K126" t="str">
            <v/>
          </cell>
          <cell r="L126" t="str">
            <v/>
          </cell>
          <cell r="M126" t="str">
            <v/>
          </cell>
          <cell r="O126" t="str">
            <v/>
          </cell>
          <cell r="R126" t="str">
            <v/>
          </cell>
        </row>
        <row r="127">
          <cell r="K127" t="str">
            <v/>
          </cell>
          <cell r="L127" t="str">
            <v/>
          </cell>
          <cell r="M127" t="str">
            <v/>
          </cell>
          <cell r="O127" t="str">
            <v/>
          </cell>
          <cell r="R127" t="str">
            <v/>
          </cell>
        </row>
        <row r="128">
          <cell r="K128" t="str">
            <v/>
          </cell>
          <cell r="L128" t="str">
            <v/>
          </cell>
          <cell r="M128" t="str">
            <v/>
          </cell>
          <cell r="O128" t="str">
            <v/>
          </cell>
          <cell r="R128" t="str">
            <v/>
          </cell>
        </row>
        <row r="129">
          <cell r="K129" t="str">
            <v/>
          </cell>
          <cell r="L129" t="str">
            <v/>
          </cell>
          <cell r="M129" t="str">
            <v/>
          </cell>
          <cell r="O129" t="str">
            <v/>
          </cell>
          <cell r="R129" t="str">
            <v/>
          </cell>
        </row>
        <row r="130">
          <cell r="K130" t="str">
            <v/>
          </cell>
          <cell r="L130" t="str">
            <v/>
          </cell>
          <cell r="M130" t="str">
            <v/>
          </cell>
          <cell r="O130" t="str">
            <v/>
          </cell>
          <cell r="R130" t="str">
            <v/>
          </cell>
        </row>
        <row r="131">
          <cell r="K131" t="str">
            <v/>
          </cell>
          <cell r="L131" t="str">
            <v/>
          </cell>
          <cell r="M131" t="str">
            <v/>
          </cell>
          <cell r="O131" t="str">
            <v/>
          </cell>
          <cell r="R131" t="str">
            <v/>
          </cell>
        </row>
        <row r="132">
          <cell r="K132" t="str">
            <v/>
          </cell>
          <cell r="L132" t="str">
            <v/>
          </cell>
          <cell r="M132" t="str">
            <v/>
          </cell>
          <cell r="O132" t="str">
            <v/>
          </cell>
          <cell r="R132" t="str">
            <v/>
          </cell>
        </row>
        <row r="133">
          <cell r="K133" t="str">
            <v/>
          </cell>
          <cell r="L133" t="str">
            <v/>
          </cell>
          <cell r="M133" t="str">
            <v/>
          </cell>
          <cell r="O133" t="str">
            <v/>
          </cell>
          <cell r="R133" t="str">
            <v/>
          </cell>
        </row>
        <row r="134">
          <cell r="K134" t="str">
            <v/>
          </cell>
          <cell r="L134" t="str">
            <v/>
          </cell>
          <cell r="M134" t="str">
            <v/>
          </cell>
          <cell r="O134" t="str">
            <v/>
          </cell>
          <cell r="R134" t="str">
            <v/>
          </cell>
        </row>
        <row r="135">
          <cell r="K135" t="str">
            <v/>
          </cell>
          <cell r="L135" t="str">
            <v/>
          </cell>
          <cell r="M135" t="str">
            <v/>
          </cell>
          <cell r="O135" t="str">
            <v/>
          </cell>
          <cell r="R135" t="str">
            <v/>
          </cell>
        </row>
        <row r="136">
          <cell r="K136" t="str">
            <v/>
          </cell>
          <cell r="L136" t="str">
            <v/>
          </cell>
          <cell r="M136" t="str">
            <v/>
          </cell>
          <cell r="O136" t="str">
            <v/>
          </cell>
          <cell r="R136" t="str">
            <v/>
          </cell>
        </row>
        <row r="137">
          <cell r="K137" t="str">
            <v/>
          </cell>
          <cell r="L137" t="str">
            <v/>
          </cell>
          <cell r="M137" t="str">
            <v/>
          </cell>
          <cell r="O137" t="str">
            <v/>
          </cell>
          <cell r="R137" t="str">
            <v/>
          </cell>
        </row>
        <row r="138">
          <cell r="K138" t="str">
            <v/>
          </cell>
          <cell r="L138" t="str">
            <v/>
          </cell>
          <cell r="M138" t="str">
            <v/>
          </cell>
          <cell r="O138" t="str">
            <v/>
          </cell>
          <cell r="R138" t="str">
            <v/>
          </cell>
        </row>
        <row r="139">
          <cell r="K139" t="str">
            <v/>
          </cell>
          <cell r="L139" t="str">
            <v/>
          </cell>
          <cell r="M139" t="str">
            <v/>
          </cell>
          <cell r="O139" t="str">
            <v/>
          </cell>
          <cell r="R139" t="str">
            <v/>
          </cell>
        </row>
        <row r="140">
          <cell r="K140" t="str">
            <v/>
          </cell>
          <cell r="L140" t="str">
            <v/>
          </cell>
          <cell r="M140" t="str">
            <v/>
          </cell>
          <cell r="O140" t="str">
            <v/>
          </cell>
          <cell r="R140" t="str">
            <v/>
          </cell>
        </row>
        <row r="141">
          <cell r="K141" t="str">
            <v/>
          </cell>
          <cell r="L141" t="str">
            <v/>
          </cell>
          <cell r="M141" t="str">
            <v/>
          </cell>
          <cell r="O141" t="str">
            <v/>
          </cell>
          <cell r="R141" t="str">
            <v/>
          </cell>
        </row>
        <row r="142">
          <cell r="K142" t="str">
            <v/>
          </cell>
          <cell r="L142" t="str">
            <v/>
          </cell>
          <cell r="M142" t="str">
            <v/>
          </cell>
          <cell r="O142" t="str">
            <v/>
          </cell>
          <cell r="R142" t="str">
            <v/>
          </cell>
        </row>
        <row r="143">
          <cell r="K143" t="str">
            <v/>
          </cell>
          <cell r="L143" t="str">
            <v/>
          </cell>
          <cell r="M143" t="str">
            <v/>
          </cell>
          <cell r="O143" t="str">
            <v/>
          </cell>
          <cell r="R143" t="str">
            <v/>
          </cell>
        </row>
        <row r="144">
          <cell r="K144" t="str">
            <v/>
          </cell>
          <cell r="L144" t="str">
            <v/>
          </cell>
          <cell r="M144" t="str">
            <v/>
          </cell>
          <cell r="O144" t="str">
            <v/>
          </cell>
          <cell r="R144" t="str">
            <v/>
          </cell>
        </row>
        <row r="145">
          <cell r="K145" t="str">
            <v/>
          </cell>
          <cell r="L145" t="str">
            <v/>
          </cell>
          <cell r="M145" t="str">
            <v/>
          </cell>
          <cell r="O145" t="str">
            <v/>
          </cell>
          <cell r="R145" t="str">
            <v/>
          </cell>
        </row>
        <row r="146">
          <cell r="K146" t="str">
            <v/>
          </cell>
          <cell r="L146" t="str">
            <v/>
          </cell>
          <cell r="M146" t="str">
            <v/>
          </cell>
          <cell r="O146" t="str">
            <v/>
          </cell>
          <cell r="R146" t="str">
            <v/>
          </cell>
        </row>
        <row r="147">
          <cell r="K147" t="str">
            <v/>
          </cell>
          <cell r="L147" t="str">
            <v/>
          </cell>
          <cell r="M147" t="str">
            <v/>
          </cell>
          <cell r="O147" t="str">
            <v/>
          </cell>
          <cell r="R147" t="str">
            <v/>
          </cell>
        </row>
        <row r="148">
          <cell r="K148" t="str">
            <v/>
          </cell>
          <cell r="L148" t="str">
            <v/>
          </cell>
          <cell r="M148" t="str">
            <v/>
          </cell>
          <cell r="O148" t="str">
            <v/>
          </cell>
          <cell r="R148" t="str">
            <v/>
          </cell>
        </row>
        <row r="149">
          <cell r="K149" t="str">
            <v/>
          </cell>
          <cell r="L149" t="str">
            <v/>
          </cell>
          <cell r="M149" t="str">
            <v/>
          </cell>
          <cell r="O149" t="str">
            <v/>
          </cell>
          <cell r="R149" t="str">
            <v/>
          </cell>
        </row>
        <row r="150">
          <cell r="K150" t="str">
            <v/>
          </cell>
          <cell r="L150" t="str">
            <v/>
          </cell>
          <cell r="M150" t="str">
            <v/>
          </cell>
          <cell r="O150" t="str">
            <v/>
          </cell>
          <cell r="R150" t="str">
            <v/>
          </cell>
        </row>
        <row r="151">
          <cell r="K151" t="str">
            <v/>
          </cell>
          <cell r="L151" t="str">
            <v/>
          </cell>
          <cell r="M151" t="str">
            <v/>
          </cell>
          <cell r="O151" t="str">
            <v/>
          </cell>
          <cell r="R151" t="str">
            <v/>
          </cell>
        </row>
        <row r="152">
          <cell r="K152" t="str">
            <v/>
          </cell>
          <cell r="L152" t="str">
            <v/>
          </cell>
          <cell r="M152" t="str">
            <v/>
          </cell>
          <cell r="O152" t="str">
            <v/>
          </cell>
          <cell r="R152" t="str">
            <v/>
          </cell>
        </row>
        <row r="153">
          <cell r="K153" t="str">
            <v/>
          </cell>
          <cell r="L153" t="str">
            <v/>
          </cell>
          <cell r="M153" t="str">
            <v/>
          </cell>
          <cell r="O153" t="str">
            <v/>
          </cell>
          <cell r="R153" t="str">
            <v/>
          </cell>
        </row>
        <row r="154">
          <cell r="K154" t="str">
            <v/>
          </cell>
          <cell r="L154" t="str">
            <v/>
          </cell>
          <cell r="M154" t="str">
            <v/>
          </cell>
          <cell r="O154" t="str">
            <v/>
          </cell>
          <cell r="R154" t="str">
            <v/>
          </cell>
        </row>
        <row r="155">
          <cell r="K155" t="str">
            <v/>
          </cell>
          <cell r="L155" t="str">
            <v/>
          </cell>
          <cell r="M155" t="str">
            <v/>
          </cell>
          <cell r="O155" t="str">
            <v/>
          </cell>
          <cell r="R155" t="str">
            <v/>
          </cell>
        </row>
        <row r="156">
          <cell r="K156" t="str">
            <v/>
          </cell>
          <cell r="L156" t="str">
            <v/>
          </cell>
          <cell r="M156" t="str">
            <v/>
          </cell>
          <cell r="O156" t="str">
            <v/>
          </cell>
          <cell r="R156" t="str">
            <v/>
          </cell>
        </row>
        <row r="157">
          <cell r="K157" t="str">
            <v/>
          </cell>
          <cell r="L157" t="str">
            <v/>
          </cell>
          <cell r="M157" t="str">
            <v/>
          </cell>
          <cell r="O157" t="str">
            <v/>
          </cell>
          <cell r="R157" t="str">
            <v/>
          </cell>
        </row>
        <row r="158">
          <cell r="K158" t="str">
            <v/>
          </cell>
          <cell r="L158" t="str">
            <v/>
          </cell>
          <cell r="M158" t="str">
            <v/>
          </cell>
          <cell r="O158" t="str">
            <v/>
          </cell>
          <cell r="R158" t="str">
            <v/>
          </cell>
        </row>
        <row r="159">
          <cell r="K159" t="str">
            <v/>
          </cell>
          <cell r="L159" t="str">
            <v/>
          </cell>
          <cell r="M159" t="str">
            <v/>
          </cell>
          <cell r="O159" t="str">
            <v/>
          </cell>
          <cell r="R159" t="str">
            <v/>
          </cell>
        </row>
        <row r="160">
          <cell r="K160" t="str">
            <v/>
          </cell>
          <cell r="L160" t="str">
            <v/>
          </cell>
          <cell r="M160" t="str">
            <v/>
          </cell>
          <cell r="O160" t="str">
            <v/>
          </cell>
          <cell r="R160" t="str">
            <v/>
          </cell>
        </row>
        <row r="161">
          <cell r="K161" t="str">
            <v/>
          </cell>
          <cell r="L161" t="str">
            <v/>
          </cell>
          <cell r="M161" t="str">
            <v/>
          </cell>
          <cell r="O161" t="str">
            <v/>
          </cell>
          <cell r="R161" t="str">
            <v/>
          </cell>
        </row>
        <row r="162">
          <cell r="K162" t="str">
            <v/>
          </cell>
          <cell r="L162" t="str">
            <v/>
          </cell>
          <cell r="M162" t="str">
            <v/>
          </cell>
          <cell r="O162" t="str">
            <v/>
          </cell>
          <cell r="R162" t="str">
            <v/>
          </cell>
        </row>
        <row r="163">
          <cell r="K163" t="str">
            <v/>
          </cell>
          <cell r="L163" t="str">
            <v/>
          </cell>
          <cell r="M163" t="str">
            <v/>
          </cell>
          <cell r="O163" t="str">
            <v/>
          </cell>
          <cell r="R163" t="str">
            <v/>
          </cell>
        </row>
        <row r="164">
          <cell r="K164" t="str">
            <v/>
          </cell>
          <cell r="L164" t="str">
            <v/>
          </cell>
          <cell r="M164" t="str">
            <v/>
          </cell>
          <cell r="O164" t="str">
            <v/>
          </cell>
          <cell r="R164" t="str">
            <v/>
          </cell>
        </row>
        <row r="165">
          <cell r="K165" t="str">
            <v/>
          </cell>
          <cell r="L165" t="str">
            <v/>
          </cell>
          <cell r="M165" t="str">
            <v/>
          </cell>
          <cell r="O165" t="str">
            <v/>
          </cell>
          <cell r="R165" t="str">
            <v/>
          </cell>
        </row>
        <row r="166">
          <cell r="K166" t="str">
            <v/>
          </cell>
          <cell r="L166" t="str">
            <v/>
          </cell>
          <cell r="M166" t="str">
            <v/>
          </cell>
          <cell r="O166" t="str">
            <v/>
          </cell>
          <cell r="R166" t="str">
            <v/>
          </cell>
        </row>
        <row r="167">
          <cell r="K167" t="str">
            <v/>
          </cell>
          <cell r="L167" t="str">
            <v/>
          </cell>
          <cell r="M167" t="str">
            <v/>
          </cell>
          <cell r="O167" t="str">
            <v/>
          </cell>
          <cell r="R167" t="str">
            <v/>
          </cell>
        </row>
        <row r="168">
          <cell r="K168" t="str">
            <v/>
          </cell>
          <cell r="L168" t="str">
            <v/>
          </cell>
          <cell r="M168" t="str">
            <v/>
          </cell>
          <cell r="O168" t="str">
            <v/>
          </cell>
          <cell r="R168" t="str">
            <v/>
          </cell>
        </row>
        <row r="169">
          <cell r="K169" t="str">
            <v/>
          </cell>
          <cell r="L169" t="str">
            <v/>
          </cell>
          <cell r="M169" t="str">
            <v/>
          </cell>
          <cell r="O169" t="str">
            <v/>
          </cell>
          <cell r="R169" t="str">
            <v/>
          </cell>
        </row>
        <row r="170">
          <cell r="K170" t="str">
            <v/>
          </cell>
          <cell r="L170" t="str">
            <v/>
          </cell>
          <cell r="M170" t="str">
            <v/>
          </cell>
          <cell r="O170" t="str">
            <v/>
          </cell>
          <cell r="R170" t="str">
            <v/>
          </cell>
        </row>
        <row r="171">
          <cell r="K171" t="str">
            <v/>
          </cell>
          <cell r="L171" t="str">
            <v/>
          </cell>
          <cell r="M171" t="str">
            <v/>
          </cell>
          <cell r="O171" t="str">
            <v/>
          </cell>
          <cell r="R171" t="str">
            <v/>
          </cell>
        </row>
        <row r="172">
          <cell r="K172" t="str">
            <v/>
          </cell>
          <cell r="L172" t="str">
            <v/>
          </cell>
          <cell r="M172" t="str">
            <v/>
          </cell>
          <cell r="O172" t="str">
            <v/>
          </cell>
          <cell r="R172" t="str">
            <v/>
          </cell>
        </row>
        <row r="173">
          <cell r="K173" t="str">
            <v/>
          </cell>
          <cell r="L173" t="str">
            <v/>
          </cell>
          <cell r="M173" t="str">
            <v/>
          </cell>
          <cell r="O173" t="str">
            <v/>
          </cell>
          <cell r="R173" t="str">
            <v/>
          </cell>
        </row>
        <row r="174">
          <cell r="K174" t="str">
            <v/>
          </cell>
          <cell r="L174" t="str">
            <v/>
          </cell>
          <cell r="M174" t="str">
            <v/>
          </cell>
          <cell r="O174" t="str">
            <v/>
          </cell>
          <cell r="R174" t="str">
            <v/>
          </cell>
        </row>
        <row r="175">
          <cell r="K175" t="str">
            <v/>
          </cell>
          <cell r="L175" t="str">
            <v/>
          </cell>
          <cell r="M175" t="str">
            <v/>
          </cell>
          <cell r="O175" t="str">
            <v/>
          </cell>
          <cell r="R175" t="str">
            <v/>
          </cell>
        </row>
        <row r="176">
          <cell r="K176" t="str">
            <v/>
          </cell>
          <cell r="L176" t="str">
            <v/>
          </cell>
          <cell r="M176" t="str">
            <v/>
          </cell>
          <cell r="O176" t="str">
            <v/>
          </cell>
          <cell r="R176" t="str">
            <v/>
          </cell>
        </row>
        <row r="177">
          <cell r="K177" t="str">
            <v/>
          </cell>
          <cell r="L177" t="str">
            <v/>
          </cell>
          <cell r="M177" t="str">
            <v/>
          </cell>
          <cell r="O177" t="str">
            <v/>
          </cell>
          <cell r="R177" t="str">
            <v/>
          </cell>
        </row>
        <row r="178">
          <cell r="K178" t="str">
            <v/>
          </cell>
          <cell r="L178" t="str">
            <v/>
          </cell>
          <cell r="M178" t="str">
            <v/>
          </cell>
          <cell r="O178" t="str">
            <v/>
          </cell>
          <cell r="R178" t="str">
            <v/>
          </cell>
        </row>
        <row r="179">
          <cell r="K179" t="str">
            <v/>
          </cell>
          <cell r="L179" t="str">
            <v/>
          </cell>
          <cell r="M179" t="str">
            <v/>
          </cell>
          <cell r="O179" t="str">
            <v/>
          </cell>
          <cell r="R179" t="str">
            <v/>
          </cell>
        </row>
        <row r="180">
          <cell r="K180" t="str">
            <v/>
          </cell>
          <cell r="L180" t="str">
            <v/>
          </cell>
          <cell r="M180" t="str">
            <v/>
          </cell>
          <cell r="O180" t="str">
            <v/>
          </cell>
          <cell r="R180" t="str">
            <v/>
          </cell>
        </row>
        <row r="181">
          <cell r="K181" t="str">
            <v/>
          </cell>
          <cell r="L181" t="str">
            <v/>
          </cell>
          <cell r="M181" t="str">
            <v/>
          </cell>
          <cell r="O181" t="str">
            <v/>
          </cell>
          <cell r="R181" t="str">
            <v/>
          </cell>
        </row>
        <row r="182">
          <cell r="K182" t="str">
            <v/>
          </cell>
          <cell r="L182" t="str">
            <v/>
          </cell>
          <cell r="M182" t="str">
            <v/>
          </cell>
          <cell r="O182" t="str">
            <v/>
          </cell>
          <cell r="R182" t="str">
            <v/>
          </cell>
        </row>
        <row r="183">
          <cell r="K183" t="str">
            <v/>
          </cell>
          <cell r="L183" t="str">
            <v/>
          </cell>
          <cell r="M183" t="str">
            <v/>
          </cell>
          <cell r="O183" t="str">
            <v/>
          </cell>
          <cell r="R183" t="str">
            <v/>
          </cell>
        </row>
        <row r="184">
          <cell r="K184" t="str">
            <v/>
          </cell>
          <cell r="L184" t="str">
            <v/>
          </cell>
          <cell r="M184" t="str">
            <v/>
          </cell>
          <cell r="O184" t="str">
            <v/>
          </cell>
          <cell r="R184" t="str">
            <v/>
          </cell>
        </row>
        <row r="185">
          <cell r="K185" t="str">
            <v/>
          </cell>
          <cell r="L185" t="str">
            <v/>
          </cell>
          <cell r="M185" t="str">
            <v/>
          </cell>
          <cell r="O185" t="str">
            <v/>
          </cell>
          <cell r="R185" t="str">
            <v/>
          </cell>
        </row>
        <row r="186">
          <cell r="K186" t="str">
            <v/>
          </cell>
          <cell r="L186" t="str">
            <v/>
          </cell>
          <cell r="M186" t="str">
            <v/>
          </cell>
          <cell r="O186" t="str">
            <v/>
          </cell>
          <cell r="R186" t="str">
            <v/>
          </cell>
        </row>
        <row r="187">
          <cell r="K187" t="str">
            <v/>
          </cell>
          <cell r="L187" t="str">
            <v/>
          </cell>
          <cell r="M187" t="str">
            <v/>
          </cell>
          <cell r="O187" t="str">
            <v/>
          </cell>
          <cell r="R187" t="str">
            <v/>
          </cell>
        </row>
        <row r="188">
          <cell r="K188" t="str">
            <v/>
          </cell>
          <cell r="L188" t="str">
            <v/>
          </cell>
          <cell r="M188" t="str">
            <v/>
          </cell>
          <cell r="O188" t="str">
            <v/>
          </cell>
          <cell r="R188" t="str">
            <v/>
          </cell>
        </row>
        <row r="189">
          <cell r="K189" t="str">
            <v/>
          </cell>
          <cell r="L189" t="str">
            <v/>
          </cell>
          <cell r="M189" t="str">
            <v/>
          </cell>
          <cell r="O189" t="str">
            <v/>
          </cell>
          <cell r="R189" t="str">
            <v/>
          </cell>
        </row>
        <row r="190">
          <cell r="K190" t="str">
            <v/>
          </cell>
          <cell r="L190" t="str">
            <v/>
          </cell>
          <cell r="M190" t="str">
            <v/>
          </cell>
          <cell r="O190" t="str">
            <v/>
          </cell>
          <cell r="R190" t="str">
            <v/>
          </cell>
        </row>
        <row r="191">
          <cell r="K191" t="str">
            <v/>
          </cell>
          <cell r="L191" t="str">
            <v/>
          </cell>
          <cell r="M191" t="str">
            <v/>
          </cell>
          <cell r="O191" t="str">
            <v/>
          </cell>
          <cell r="R191" t="str">
            <v/>
          </cell>
        </row>
        <row r="192">
          <cell r="K192" t="str">
            <v/>
          </cell>
          <cell r="L192" t="str">
            <v/>
          </cell>
          <cell r="M192" t="str">
            <v/>
          </cell>
          <cell r="O192" t="str">
            <v/>
          </cell>
          <cell r="R192" t="str">
            <v/>
          </cell>
        </row>
        <row r="193">
          <cell r="K193" t="str">
            <v/>
          </cell>
          <cell r="L193" t="str">
            <v/>
          </cell>
          <cell r="M193" t="str">
            <v/>
          </cell>
          <cell r="O193" t="str">
            <v/>
          </cell>
          <cell r="R193" t="str">
            <v/>
          </cell>
        </row>
        <row r="194">
          <cell r="K194" t="str">
            <v/>
          </cell>
          <cell r="L194" t="str">
            <v/>
          </cell>
          <cell r="M194" t="str">
            <v/>
          </cell>
          <cell r="O194" t="str">
            <v/>
          </cell>
          <cell r="R194" t="str">
            <v/>
          </cell>
        </row>
        <row r="195">
          <cell r="K195" t="str">
            <v/>
          </cell>
          <cell r="L195" t="str">
            <v/>
          </cell>
          <cell r="M195" t="str">
            <v/>
          </cell>
          <cell r="O195" t="str">
            <v/>
          </cell>
          <cell r="R195" t="str">
            <v/>
          </cell>
        </row>
        <row r="196">
          <cell r="K196" t="str">
            <v/>
          </cell>
          <cell r="L196" t="str">
            <v/>
          </cell>
          <cell r="M196" t="str">
            <v/>
          </cell>
          <cell r="O196" t="str">
            <v/>
          </cell>
          <cell r="R196" t="str">
            <v/>
          </cell>
        </row>
        <row r="197">
          <cell r="K197" t="str">
            <v/>
          </cell>
          <cell r="L197" t="str">
            <v/>
          </cell>
          <cell r="M197" t="str">
            <v/>
          </cell>
          <cell r="O197" t="str">
            <v/>
          </cell>
          <cell r="R197" t="str">
            <v/>
          </cell>
        </row>
        <row r="198">
          <cell r="K198" t="str">
            <v/>
          </cell>
          <cell r="L198" t="str">
            <v/>
          </cell>
          <cell r="M198" t="str">
            <v/>
          </cell>
          <cell r="O198" t="str">
            <v/>
          </cell>
          <cell r="R198" t="str">
            <v/>
          </cell>
        </row>
        <row r="199">
          <cell r="K199" t="str">
            <v/>
          </cell>
          <cell r="L199" t="str">
            <v/>
          </cell>
          <cell r="M199" t="str">
            <v/>
          </cell>
          <cell r="O199" t="str">
            <v/>
          </cell>
          <cell r="R199" t="str">
            <v/>
          </cell>
        </row>
        <row r="200">
          <cell r="K200" t="str">
            <v/>
          </cell>
          <cell r="L200" t="str">
            <v/>
          </cell>
          <cell r="M200" t="str">
            <v/>
          </cell>
          <cell r="O200" t="str">
            <v/>
          </cell>
          <cell r="R200" t="str">
            <v/>
          </cell>
        </row>
        <row r="201">
          <cell r="K201" t="str">
            <v/>
          </cell>
          <cell r="L201" t="str">
            <v/>
          </cell>
          <cell r="M201" t="str">
            <v/>
          </cell>
          <cell r="O201" t="str">
            <v/>
          </cell>
          <cell r="R201" t="str">
            <v/>
          </cell>
        </row>
        <row r="202">
          <cell r="K202" t="str">
            <v/>
          </cell>
          <cell r="L202" t="str">
            <v/>
          </cell>
          <cell r="M202" t="str">
            <v/>
          </cell>
          <cell r="O202" t="str">
            <v/>
          </cell>
          <cell r="R202" t="str">
            <v/>
          </cell>
        </row>
        <row r="203">
          <cell r="K203" t="str">
            <v/>
          </cell>
          <cell r="L203" t="str">
            <v/>
          </cell>
          <cell r="M203" t="str">
            <v/>
          </cell>
          <cell r="O203" t="str">
            <v/>
          </cell>
          <cell r="R203" t="str">
            <v/>
          </cell>
        </row>
        <row r="204">
          <cell r="K204" t="str">
            <v/>
          </cell>
          <cell r="L204" t="str">
            <v/>
          </cell>
          <cell r="M204" t="str">
            <v/>
          </cell>
          <cell r="O204" t="str">
            <v/>
          </cell>
          <cell r="R204" t="str">
            <v/>
          </cell>
        </row>
        <row r="205">
          <cell r="K205" t="str">
            <v/>
          </cell>
          <cell r="L205" t="str">
            <v/>
          </cell>
          <cell r="M205" t="str">
            <v/>
          </cell>
          <cell r="O205" t="str">
            <v/>
          </cell>
          <cell r="R205" t="str">
            <v/>
          </cell>
        </row>
        <row r="206">
          <cell r="K206" t="str">
            <v/>
          </cell>
          <cell r="L206" t="str">
            <v/>
          </cell>
          <cell r="M206" t="str">
            <v/>
          </cell>
          <cell r="O206" t="str">
            <v/>
          </cell>
          <cell r="R206" t="str">
            <v/>
          </cell>
        </row>
        <row r="207">
          <cell r="K207" t="str">
            <v/>
          </cell>
          <cell r="L207" t="str">
            <v/>
          </cell>
          <cell r="M207" t="str">
            <v/>
          </cell>
          <cell r="O207" t="str">
            <v/>
          </cell>
          <cell r="R207" t="str">
            <v/>
          </cell>
        </row>
        <row r="208">
          <cell r="K208" t="str">
            <v/>
          </cell>
          <cell r="L208" t="str">
            <v/>
          </cell>
          <cell r="M208" t="str">
            <v/>
          </cell>
          <cell r="O208" t="str">
            <v/>
          </cell>
          <cell r="R208" t="str">
            <v/>
          </cell>
        </row>
        <row r="209">
          <cell r="K209" t="str">
            <v/>
          </cell>
          <cell r="L209" t="str">
            <v/>
          </cell>
          <cell r="M209" t="str">
            <v/>
          </cell>
          <cell r="O209" t="str">
            <v/>
          </cell>
          <cell r="R209" t="str">
            <v/>
          </cell>
        </row>
        <row r="210">
          <cell r="K210" t="str">
            <v/>
          </cell>
          <cell r="L210" t="str">
            <v/>
          </cell>
          <cell r="M210" t="str">
            <v/>
          </cell>
          <cell r="O210" t="str">
            <v/>
          </cell>
          <cell r="R210" t="str">
            <v/>
          </cell>
        </row>
        <row r="211">
          <cell r="K211" t="str">
            <v/>
          </cell>
          <cell r="L211" t="str">
            <v/>
          </cell>
          <cell r="M211" t="str">
            <v/>
          </cell>
          <cell r="O211" t="str">
            <v/>
          </cell>
          <cell r="R211" t="str">
            <v/>
          </cell>
        </row>
        <row r="212">
          <cell r="K212" t="str">
            <v/>
          </cell>
          <cell r="L212" t="str">
            <v/>
          </cell>
          <cell r="M212" t="str">
            <v/>
          </cell>
          <cell r="O212" t="str">
            <v/>
          </cell>
          <cell r="R212" t="str">
            <v/>
          </cell>
        </row>
        <row r="213">
          <cell r="K213" t="str">
            <v/>
          </cell>
          <cell r="L213" t="str">
            <v/>
          </cell>
          <cell r="M213" t="str">
            <v/>
          </cell>
          <cell r="O213" t="str">
            <v/>
          </cell>
          <cell r="R213" t="str">
            <v/>
          </cell>
        </row>
        <row r="214">
          <cell r="K214" t="str">
            <v/>
          </cell>
          <cell r="L214" t="str">
            <v/>
          </cell>
          <cell r="M214" t="str">
            <v/>
          </cell>
          <cell r="O214" t="str">
            <v/>
          </cell>
          <cell r="R214" t="str">
            <v/>
          </cell>
        </row>
        <row r="215">
          <cell r="K215" t="str">
            <v/>
          </cell>
          <cell r="L215" t="str">
            <v/>
          </cell>
          <cell r="M215" t="str">
            <v/>
          </cell>
          <cell r="O215" t="str">
            <v/>
          </cell>
          <cell r="R215" t="str">
            <v/>
          </cell>
        </row>
        <row r="216">
          <cell r="K216" t="str">
            <v/>
          </cell>
          <cell r="L216" t="str">
            <v/>
          </cell>
          <cell r="M216" t="str">
            <v/>
          </cell>
          <cell r="O216" t="str">
            <v/>
          </cell>
          <cell r="R216" t="str">
            <v/>
          </cell>
        </row>
        <row r="217">
          <cell r="K217" t="str">
            <v/>
          </cell>
          <cell r="L217" t="str">
            <v/>
          </cell>
          <cell r="M217" t="str">
            <v/>
          </cell>
          <cell r="O217" t="str">
            <v/>
          </cell>
          <cell r="R217" t="str">
            <v/>
          </cell>
        </row>
        <row r="218">
          <cell r="K218" t="str">
            <v/>
          </cell>
          <cell r="L218" t="str">
            <v/>
          </cell>
          <cell r="M218" t="str">
            <v/>
          </cell>
          <cell r="O218" t="str">
            <v/>
          </cell>
          <cell r="R218" t="str">
            <v/>
          </cell>
        </row>
        <row r="219">
          <cell r="K219" t="str">
            <v/>
          </cell>
          <cell r="L219" t="str">
            <v/>
          </cell>
          <cell r="M219" t="str">
            <v/>
          </cell>
          <cell r="O219" t="str">
            <v/>
          </cell>
          <cell r="R219" t="str">
            <v/>
          </cell>
        </row>
        <row r="220">
          <cell r="K220" t="str">
            <v/>
          </cell>
          <cell r="L220" t="str">
            <v/>
          </cell>
          <cell r="M220" t="str">
            <v/>
          </cell>
          <cell r="O220" t="str">
            <v/>
          </cell>
          <cell r="R220" t="str">
            <v/>
          </cell>
        </row>
        <row r="221">
          <cell r="K221" t="str">
            <v/>
          </cell>
          <cell r="L221" t="str">
            <v/>
          </cell>
          <cell r="M221" t="str">
            <v/>
          </cell>
          <cell r="O221" t="str">
            <v/>
          </cell>
          <cell r="R221" t="str">
            <v/>
          </cell>
        </row>
        <row r="222">
          <cell r="K222" t="str">
            <v/>
          </cell>
          <cell r="L222" t="str">
            <v/>
          </cell>
          <cell r="M222" t="str">
            <v/>
          </cell>
          <cell r="O222" t="str">
            <v/>
          </cell>
          <cell r="R222" t="str">
            <v/>
          </cell>
        </row>
        <row r="223">
          <cell r="K223" t="str">
            <v/>
          </cell>
          <cell r="L223" t="str">
            <v/>
          </cell>
          <cell r="M223" t="str">
            <v/>
          </cell>
          <cell r="O223" t="str">
            <v/>
          </cell>
          <cell r="R223" t="str">
            <v/>
          </cell>
        </row>
        <row r="224">
          <cell r="K224" t="str">
            <v/>
          </cell>
          <cell r="L224" t="str">
            <v/>
          </cell>
          <cell r="M224" t="str">
            <v/>
          </cell>
          <cell r="O224" t="str">
            <v/>
          </cell>
          <cell r="R224" t="str">
            <v/>
          </cell>
        </row>
        <row r="225">
          <cell r="K225" t="str">
            <v/>
          </cell>
          <cell r="L225" t="str">
            <v/>
          </cell>
          <cell r="M225" t="str">
            <v/>
          </cell>
          <cell r="O225" t="str">
            <v/>
          </cell>
          <cell r="R225" t="str">
            <v/>
          </cell>
        </row>
        <row r="226">
          <cell r="K226" t="str">
            <v/>
          </cell>
          <cell r="L226" t="str">
            <v/>
          </cell>
          <cell r="M226" t="str">
            <v/>
          </cell>
          <cell r="O226" t="str">
            <v/>
          </cell>
          <cell r="R226" t="str">
            <v/>
          </cell>
        </row>
        <row r="227">
          <cell r="K227" t="str">
            <v/>
          </cell>
          <cell r="L227" t="str">
            <v/>
          </cell>
          <cell r="M227" t="str">
            <v/>
          </cell>
          <cell r="O227" t="str">
            <v/>
          </cell>
          <cell r="R227" t="str">
            <v/>
          </cell>
        </row>
        <row r="228">
          <cell r="K228" t="str">
            <v/>
          </cell>
          <cell r="L228" t="str">
            <v/>
          </cell>
          <cell r="M228" t="str">
            <v/>
          </cell>
          <cell r="O228" t="str">
            <v/>
          </cell>
          <cell r="R228" t="str">
            <v/>
          </cell>
        </row>
        <row r="229">
          <cell r="K229" t="str">
            <v/>
          </cell>
          <cell r="L229" t="str">
            <v/>
          </cell>
          <cell r="M229" t="str">
            <v/>
          </cell>
          <cell r="O229" t="str">
            <v/>
          </cell>
          <cell r="R229" t="str">
            <v/>
          </cell>
        </row>
        <row r="230">
          <cell r="K230" t="str">
            <v/>
          </cell>
          <cell r="L230" t="str">
            <v/>
          </cell>
          <cell r="M230" t="str">
            <v/>
          </cell>
          <cell r="O230" t="str">
            <v/>
          </cell>
          <cell r="R230" t="str">
            <v/>
          </cell>
        </row>
        <row r="231">
          <cell r="K231" t="str">
            <v/>
          </cell>
          <cell r="L231" t="str">
            <v/>
          </cell>
          <cell r="M231" t="str">
            <v/>
          </cell>
          <cell r="O231" t="str">
            <v/>
          </cell>
          <cell r="R231" t="str">
            <v/>
          </cell>
        </row>
        <row r="232">
          <cell r="K232" t="str">
            <v/>
          </cell>
          <cell r="L232" t="str">
            <v/>
          </cell>
          <cell r="M232" t="str">
            <v/>
          </cell>
          <cell r="O232" t="str">
            <v/>
          </cell>
          <cell r="R232" t="str">
            <v/>
          </cell>
        </row>
        <row r="233">
          <cell r="K233" t="str">
            <v/>
          </cell>
          <cell r="L233" t="str">
            <v/>
          </cell>
          <cell r="M233" t="str">
            <v/>
          </cell>
          <cell r="O233" t="str">
            <v/>
          </cell>
          <cell r="R233" t="str">
            <v/>
          </cell>
        </row>
        <row r="234">
          <cell r="K234" t="str">
            <v/>
          </cell>
          <cell r="L234" t="str">
            <v/>
          </cell>
          <cell r="M234" t="str">
            <v/>
          </cell>
          <cell r="O234" t="str">
            <v/>
          </cell>
          <cell r="R234" t="str">
            <v/>
          </cell>
        </row>
        <row r="235">
          <cell r="K235" t="str">
            <v/>
          </cell>
          <cell r="L235" t="str">
            <v/>
          </cell>
          <cell r="M235" t="str">
            <v/>
          </cell>
          <cell r="O235" t="str">
            <v/>
          </cell>
          <cell r="R235" t="str">
            <v/>
          </cell>
        </row>
        <row r="236">
          <cell r="K236" t="str">
            <v/>
          </cell>
          <cell r="L236" t="str">
            <v/>
          </cell>
          <cell r="M236" t="str">
            <v/>
          </cell>
          <cell r="O236" t="str">
            <v/>
          </cell>
          <cell r="R236" t="str">
            <v/>
          </cell>
        </row>
        <row r="237">
          <cell r="K237" t="str">
            <v/>
          </cell>
          <cell r="L237" t="str">
            <v/>
          </cell>
          <cell r="M237" t="str">
            <v/>
          </cell>
          <cell r="O237" t="str">
            <v/>
          </cell>
          <cell r="R237" t="str">
            <v/>
          </cell>
        </row>
        <row r="238">
          <cell r="K238" t="str">
            <v/>
          </cell>
          <cell r="L238" t="str">
            <v/>
          </cell>
          <cell r="M238" t="str">
            <v/>
          </cell>
          <cell r="O238" t="str">
            <v/>
          </cell>
          <cell r="R238" t="str">
            <v/>
          </cell>
        </row>
        <row r="239">
          <cell r="K239" t="str">
            <v/>
          </cell>
          <cell r="L239" t="str">
            <v/>
          </cell>
          <cell r="M239" t="str">
            <v/>
          </cell>
          <cell r="O239" t="str">
            <v/>
          </cell>
          <cell r="R239" t="str">
            <v/>
          </cell>
        </row>
        <row r="240">
          <cell r="K240" t="str">
            <v/>
          </cell>
          <cell r="L240" t="str">
            <v/>
          </cell>
          <cell r="M240" t="str">
            <v/>
          </cell>
          <cell r="O240" t="str">
            <v/>
          </cell>
          <cell r="R240" t="str">
            <v/>
          </cell>
        </row>
        <row r="241">
          <cell r="K241" t="str">
            <v/>
          </cell>
          <cell r="L241" t="str">
            <v/>
          </cell>
          <cell r="M241" t="str">
            <v/>
          </cell>
          <cell r="O241" t="str">
            <v/>
          </cell>
          <cell r="R241" t="str">
            <v/>
          </cell>
        </row>
        <row r="242">
          <cell r="K242" t="str">
            <v/>
          </cell>
          <cell r="L242" t="str">
            <v/>
          </cell>
          <cell r="M242" t="str">
            <v/>
          </cell>
          <cell r="O242" t="str">
            <v/>
          </cell>
          <cell r="R242" t="str">
            <v/>
          </cell>
        </row>
        <row r="243">
          <cell r="K243" t="str">
            <v/>
          </cell>
          <cell r="L243" t="str">
            <v/>
          </cell>
          <cell r="M243" t="str">
            <v/>
          </cell>
          <cell r="O243" t="str">
            <v/>
          </cell>
          <cell r="R243" t="str">
            <v/>
          </cell>
        </row>
        <row r="244">
          <cell r="K244" t="str">
            <v/>
          </cell>
          <cell r="L244" t="str">
            <v/>
          </cell>
          <cell r="M244" t="str">
            <v/>
          </cell>
          <cell r="O244" t="str">
            <v/>
          </cell>
          <cell r="R244" t="str">
            <v/>
          </cell>
        </row>
        <row r="245">
          <cell r="K245" t="str">
            <v/>
          </cell>
          <cell r="L245" t="str">
            <v/>
          </cell>
          <cell r="M245" t="str">
            <v/>
          </cell>
          <cell r="O245" t="str">
            <v/>
          </cell>
          <cell r="R245" t="str">
            <v/>
          </cell>
        </row>
        <row r="246">
          <cell r="K246" t="str">
            <v/>
          </cell>
          <cell r="L246" t="str">
            <v/>
          </cell>
          <cell r="M246" t="str">
            <v/>
          </cell>
          <cell r="O246" t="str">
            <v/>
          </cell>
          <cell r="R246" t="str">
            <v/>
          </cell>
        </row>
        <row r="247">
          <cell r="K247" t="str">
            <v/>
          </cell>
          <cell r="L247" t="str">
            <v/>
          </cell>
          <cell r="M247" t="str">
            <v/>
          </cell>
          <cell r="O247" t="str">
            <v/>
          </cell>
          <cell r="R247" t="str">
            <v/>
          </cell>
        </row>
        <row r="248">
          <cell r="K248" t="str">
            <v/>
          </cell>
          <cell r="L248" t="str">
            <v/>
          </cell>
          <cell r="M248" t="str">
            <v/>
          </cell>
          <cell r="O248" t="str">
            <v/>
          </cell>
          <cell r="R248" t="str">
            <v/>
          </cell>
        </row>
        <row r="249">
          <cell r="K249" t="str">
            <v/>
          </cell>
          <cell r="L249" t="str">
            <v/>
          </cell>
          <cell r="M249" t="str">
            <v/>
          </cell>
          <cell r="O249" t="str">
            <v/>
          </cell>
          <cell r="R249" t="str">
            <v/>
          </cell>
        </row>
        <row r="250">
          <cell r="K250" t="str">
            <v/>
          </cell>
          <cell r="L250" t="str">
            <v/>
          </cell>
          <cell r="M250" t="str">
            <v/>
          </cell>
          <cell r="O250" t="str">
            <v/>
          </cell>
          <cell r="R250" t="str">
            <v/>
          </cell>
        </row>
        <row r="251">
          <cell r="K251" t="str">
            <v/>
          </cell>
          <cell r="L251" t="str">
            <v/>
          </cell>
          <cell r="M251" t="str">
            <v/>
          </cell>
          <cell r="O251" t="str">
            <v/>
          </cell>
          <cell r="R251" t="str">
            <v/>
          </cell>
        </row>
        <row r="252">
          <cell r="K252" t="str">
            <v/>
          </cell>
          <cell r="L252" t="str">
            <v/>
          </cell>
          <cell r="M252" t="str">
            <v/>
          </cell>
          <cell r="O252" t="str">
            <v/>
          </cell>
          <cell r="R252" t="str">
            <v/>
          </cell>
        </row>
        <row r="253">
          <cell r="K253" t="str">
            <v/>
          </cell>
          <cell r="L253" t="str">
            <v/>
          </cell>
          <cell r="M253" t="str">
            <v/>
          </cell>
          <cell r="O253" t="str">
            <v/>
          </cell>
          <cell r="R253" t="str">
            <v/>
          </cell>
        </row>
        <row r="254">
          <cell r="K254" t="str">
            <v/>
          </cell>
          <cell r="L254" t="str">
            <v/>
          </cell>
          <cell r="M254" t="str">
            <v/>
          </cell>
          <cell r="O254" t="str">
            <v/>
          </cell>
          <cell r="R254" t="str">
            <v/>
          </cell>
        </row>
        <row r="255">
          <cell r="K255" t="str">
            <v/>
          </cell>
          <cell r="L255" t="str">
            <v/>
          </cell>
          <cell r="M255" t="str">
            <v/>
          </cell>
          <cell r="O255" t="str">
            <v/>
          </cell>
          <cell r="R255" t="str">
            <v/>
          </cell>
        </row>
        <row r="256">
          <cell r="K256" t="str">
            <v/>
          </cell>
          <cell r="L256" t="str">
            <v/>
          </cell>
          <cell r="M256" t="str">
            <v/>
          </cell>
          <cell r="O256" t="str">
            <v/>
          </cell>
          <cell r="R256" t="str">
            <v/>
          </cell>
        </row>
        <row r="257">
          <cell r="K257" t="str">
            <v/>
          </cell>
          <cell r="L257" t="str">
            <v/>
          </cell>
          <cell r="M257" t="str">
            <v/>
          </cell>
          <cell r="O257" t="str">
            <v/>
          </cell>
          <cell r="R257" t="str">
            <v/>
          </cell>
        </row>
        <row r="258">
          <cell r="K258" t="str">
            <v/>
          </cell>
          <cell r="L258" t="str">
            <v/>
          </cell>
          <cell r="M258" t="str">
            <v/>
          </cell>
          <cell r="O258" t="str">
            <v/>
          </cell>
          <cell r="R258" t="str">
            <v/>
          </cell>
        </row>
        <row r="259">
          <cell r="K259" t="str">
            <v/>
          </cell>
          <cell r="L259" t="str">
            <v/>
          </cell>
          <cell r="M259" t="str">
            <v/>
          </cell>
          <cell r="O259" t="str">
            <v/>
          </cell>
          <cell r="R259" t="str">
            <v/>
          </cell>
        </row>
        <row r="260">
          <cell r="K260" t="str">
            <v/>
          </cell>
          <cell r="L260" t="str">
            <v/>
          </cell>
          <cell r="M260" t="str">
            <v/>
          </cell>
          <cell r="O260" t="str">
            <v/>
          </cell>
          <cell r="R260" t="str">
            <v/>
          </cell>
        </row>
        <row r="261">
          <cell r="K261" t="str">
            <v/>
          </cell>
          <cell r="L261" t="str">
            <v/>
          </cell>
          <cell r="M261" t="str">
            <v/>
          </cell>
          <cell r="O261" t="str">
            <v/>
          </cell>
          <cell r="R261" t="str">
            <v/>
          </cell>
        </row>
        <row r="262">
          <cell r="K262" t="str">
            <v/>
          </cell>
          <cell r="L262" t="str">
            <v/>
          </cell>
          <cell r="M262" t="str">
            <v/>
          </cell>
          <cell r="O262" t="str">
            <v/>
          </cell>
          <cell r="R262" t="str">
            <v/>
          </cell>
        </row>
        <row r="263">
          <cell r="K263" t="str">
            <v/>
          </cell>
          <cell r="L263" t="str">
            <v/>
          </cell>
          <cell r="M263" t="str">
            <v/>
          </cell>
          <cell r="O263" t="str">
            <v/>
          </cell>
          <cell r="R263" t="str">
            <v/>
          </cell>
        </row>
        <row r="264">
          <cell r="K264" t="str">
            <v/>
          </cell>
          <cell r="L264" t="str">
            <v/>
          </cell>
          <cell r="M264" t="str">
            <v/>
          </cell>
          <cell r="O264" t="str">
            <v/>
          </cell>
          <cell r="R264" t="str">
            <v/>
          </cell>
        </row>
        <row r="265">
          <cell r="K265" t="str">
            <v/>
          </cell>
          <cell r="L265" t="str">
            <v/>
          </cell>
          <cell r="M265" t="str">
            <v/>
          </cell>
          <cell r="O265" t="str">
            <v/>
          </cell>
          <cell r="R265" t="str">
            <v/>
          </cell>
        </row>
        <row r="266">
          <cell r="K266" t="str">
            <v/>
          </cell>
          <cell r="L266" t="str">
            <v/>
          </cell>
          <cell r="M266" t="str">
            <v/>
          </cell>
          <cell r="O266" t="str">
            <v/>
          </cell>
          <cell r="R266" t="str">
            <v/>
          </cell>
        </row>
        <row r="267">
          <cell r="K267" t="str">
            <v/>
          </cell>
          <cell r="L267" t="str">
            <v/>
          </cell>
          <cell r="M267" t="str">
            <v/>
          </cell>
          <cell r="O267" t="str">
            <v/>
          </cell>
          <cell r="R267" t="str">
            <v/>
          </cell>
        </row>
        <row r="268">
          <cell r="K268" t="str">
            <v/>
          </cell>
          <cell r="L268" t="str">
            <v/>
          </cell>
          <cell r="M268" t="str">
            <v/>
          </cell>
          <cell r="O268" t="str">
            <v/>
          </cell>
          <cell r="R268" t="str">
            <v/>
          </cell>
        </row>
        <row r="269">
          <cell r="K269" t="str">
            <v/>
          </cell>
          <cell r="L269" t="str">
            <v/>
          </cell>
          <cell r="M269" t="str">
            <v/>
          </cell>
          <cell r="O269" t="str">
            <v/>
          </cell>
          <cell r="R269" t="str">
            <v/>
          </cell>
        </row>
        <row r="270">
          <cell r="K270" t="str">
            <v/>
          </cell>
          <cell r="L270" t="str">
            <v/>
          </cell>
          <cell r="M270" t="str">
            <v/>
          </cell>
          <cell r="O270" t="str">
            <v/>
          </cell>
          <cell r="R270" t="str">
            <v/>
          </cell>
        </row>
        <row r="271">
          <cell r="K271" t="str">
            <v/>
          </cell>
          <cell r="L271" t="str">
            <v/>
          </cell>
          <cell r="M271" t="str">
            <v/>
          </cell>
          <cell r="O271" t="str">
            <v/>
          </cell>
          <cell r="R271" t="str">
            <v/>
          </cell>
        </row>
        <row r="272">
          <cell r="K272" t="str">
            <v/>
          </cell>
          <cell r="L272" t="str">
            <v/>
          </cell>
          <cell r="M272" t="str">
            <v/>
          </cell>
          <cell r="O272" t="str">
            <v/>
          </cell>
          <cell r="R272" t="str">
            <v/>
          </cell>
        </row>
        <row r="273">
          <cell r="K273" t="str">
            <v/>
          </cell>
          <cell r="L273" t="str">
            <v/>
          </cell>
          <cell r="M273" t="str">
            <v/>
          </cell>
          <cell r="O273" t="str">
            <v/>
          </cell>
          <cell r="R273" t="str">
            <v/>
          </cell>
        </row>
        <row r="274">
          <cell r="K274" t="str">
            <v/>
          </cell>
          <cell r="L274" t="str">
            <v/>
          </cell>
          <cell r="M274" t="str">
            <v/>
          </cell>
          <cell r="O274" t="str">
            <v/>
          </cell>
          <cell r="R274" t="str">
            <v/>
          </cell>
        </row>
        <row r="275">
          <cell r="K275" t="str">
            <v/>
          </cell>
          <cell r="L275" t="str">
            <v/>
          </cell>
          <cell r="M275" t="str">
            <v/>
          </cell>
          <cell r="O275" t="str">
            <v/>
          </cell>
          <cell r="R275" t="str">
            <v/>
          </cell>
        </row>
        <row r="276">
          <cell r="K276" t="str">
            <v/>
          </cell>
          <cell r="L276" t="str">
            <v/>
          </cell>
          <cell r="M276" t="str">
            <v/>
          </cell>
          <cell r="O276" t="str">
            <v/>
          </cell>
          <cell r="R276" t="str">
            <v/>
          </cell>
        </row>
        <row r="277">
          <cell r="K277" t="str">
            <v/>
          </cell>
          <cell r="L277" t="str">
            <v/>
          </cell>
          <cell r="M277" t="str">
            <v/>
          </cell>
          <cell r="O277" t="str">
            <v/>
          </cell>
          <cell r="R277" t="str">
            <v/>
          </cell>
        </row>
        <row r="278">
          <cell r="K278" t="str">
            <v/>
          </cell>
          <cell r="L278" t="str">
            <v/>
          </cell>
          <cell r="M278" t="str">
            <v/>
          </cell>
          <cell r="O278" t="str">
            <v/>
          </cell>
          <cell r="R278" t="str">
            <v/>
          </cell>
        </row>
        <row r="279">
          <cell r="K279" t="str">
            <v/>
          </cell>
          <cell r="L279" t="str">
            <v/>
          </cell>
          <cell r="M279" t="str">
            <v/>
          </cell>
          <cell r="O279" t="str">
            <v/>
          </cell>
          <cell r="R279" t="str">
            <v/>
          </cell>
        </row>
        <row r="280">
          <cell r="K280" t="str">
            <v/>
          </cell>
          <cell r="L280" t="str">
            <v/>
          </cell>
          <cell r="M280" t="str">
            <v/>
          </cell>
          <cell r="O280" t="str">
            <v/>
          </cell>
          <cell r="R280" t="str">
            <v/>
          </cell>
        </row>
        <row r="281">
          <cell r="K281" t="str">
            <v/>
          </cell>
          <cell r="L281" t="str">
            <v/>
          </cell>
          <cell r="M281" t="str">
            <v/>
          </cell>
          <cell r="O281" t="str">
            <v/>
          </cell>
          <cell r="R281" t="str">
            <v/>
          </cell>
        </row>
        <row r="282">
          <cell r="K282" t="str">
            <v/>
          </cell>
          <cell r="L282" t="str">
            <v/>
          </cell>
          <cell r="M282" t="str">
            <v/>
          </cell>
          <cell r="O282" t="str">
            <v/>
          </cell>
          <cell r="R282" t="str">
            <v/>
          </cell>
        </row>
        <row r="283">
          <cell r="K283" t="str">
            <v/>
          </cell>
          <cell r="L283" t="str">
            <v/>
          </cell>
          <cell r="M283" t="str">
            <v/>
          </cell>
          <cell r="O283" t="str">
            <v/>
          </cell>
          <cell r="R283" t="str">
            <v/>
          </cell>
        </row>
        <row r="284">
          <cell r="K284" t="str">
            <v/>
          </cell>
          <cell r="L284" t="str">
            <v/>
          </cell>
          <cell r="M284" t="str">
            <v/>
          </cell>
          <cell r="O284" t="str">
            <v/>
          </cell>
          <cell r="R284" t="str">
            <v/>
          </cell>
        </row>
        <row r="285">
          <cell r="K285" t="str">
            <v/>
          </cell>
          <cell r="L285" t="str">
            <v/>
          </cell>
          <cell r="M285" t="str">
            <v/>
          </cell>
          <cell r="O285" t="str">
            <v/>
          </cell>
          <cell r="R285" t="str">
            <v/>
          </cell>
        </row>
        <row r="286">
          <cell r="K286" t="str">
            <v/>
          </cell>
          <cell r="L286" t="str">
            <v/>
          </cell>
          <cell r="M286" t="str">
            <v/>
          </cell>
          <cell r="O286" t="str">
            <v/>
          </cell>
          <cell r="R286" t="str">
            <v/>
          </cell>
        </row>
        <row r="287">
          <cell r="K287" t="str">
            <v/>
          </cell>
          <cell r="L287" t="str">
            <v/>
          </cell>
          <cell r="M287" t="str">
            <v/>
          </cell>
          <cell r="O287" t="str">
            <v/>
          </cell>
          <cell r="R287" t="str">
            <v/>
          </cell>
        </row>
        <row r="288">
          <cell r="K288" t="str">
            <v/>
          </cell>
          <cell r="L288" t="str">
            <v/>
          </cell>
          <cell r="M288" t="str">
            <v/>
          </cell>
          <cell r="O288" t="str">
            <v/>
          </cell>
          <cell r="R288" t="str">
            <v/>
          </cell>
        </row>
        <row r="289">
          <cell r="K289" t="str">
            <v/>
          </cell>
          <cell r="L289" t="str">
            <v/>
          </cell>
          <cell r="M289" t="str">
            <v/>
          </cell>
          <cell r="O289" t="str">
            <v/>
          </cell>
          <cell r="R289" t="str">
            <v/>
          </cell>
        </row>
        <row r="290">
          <cell r="K290" t="str">
            <v/>
          </cell>
          <cell r="L290" t="str">
            <v/>
          </cell>
          <cell r="M290" t="str">
            <v/>
          </cell>
          <cell r="O290" t="str">
            <v/>
          </cell>
          <cell r="R290" t="str">
            <v/>
          </cell>
        </row>
        <row r="291">
          <cell r="K291" t="str">
            <v/>
          </cell>
          <cell r="L291" t="str">
            <v/>
          </cell>
          <cell r="M291" t="str">
            <v/>
          </cell>
          <cell r="O291" t="str">
            <v/>
          </cell>
          <cell r="R291" t="str">
            <v/>
          </cell>
        </row>
        <row r="292">
          <cell r="K292" t="str">
            <v/>
          </cell>
          <cell r="L292" t="str">
            <v/>
          </cell>
          <cell r="M292" t="str">
            <v/>
          </cell>
          <cell r="O292" t="str">
            <v/>
          </cell>
          <cell r="R292" t="str">
            <v/>
          </cell>
        </row>
        <row r="293">
          <cell r="K293" t="str">
            <v/>
          </cell>
          <cell r="L293" t="str">
            <v/>
          </cell>
          <cell r="M293" t="str">
            <v/>
          </cell>
          <cell r="O293" t="str">
            <v/>
          </cell>
          <cell r="R293" t="str">
            <v/>
          </cell>
        </row>
        <row r="294">
          <cell r="K294" t="str">
            <v/>
          </cell>
          <cell r="L294" t="str">
            <v/>
          </cell>
          <cell r="M294" t="str">
            <v/>
          </cell>
          <cell r="O294" t="str">
            <v/>
          </cell>
          <cell r="R294" t="str">
            <v/>
          </cell>
        </row>
        <row r="295">
          <cell r="K295" t="str">
            <v/>
          </cell>
          <cell r="L295" t="str">
            <v/>
          </cell>
          <cell r="M295" t="str">
            <v/>
          </cell>
          <cell r="O295" t="str">
            <v/>
          </cell>
          <cell r="R295" t="str">
            <v/>
          </cell>
        </row>
        <row r="296">
          <cell r="K296" t="str">
            <v/>
          </cell>
          <cell r="L296" t="str">
            <v/>
          </cell>
          <cell r="M296" t="str">
            <v/>
          </cell>
          <cell r="O296" t="str">
            <v/>
          </cell>
          <cell r="R296" t="str">
            <v/>
          </cell>
        </row>
        <row r="297">
          <cell r="K297" t="str">
            <v/>
          </cell>
          <cell r="L297" t="str">
            <v/>
          </cell>
          <cell r="M297" t="str">
            <v/>
          </cell>
          <cell r="O297" t="str">
            <v/>
          </cell>
          <cell r="R297" t="str">
            <v/>
          </cell>
        </row>
        <row r="298">
          <cell r="K298" t="str">
            <v/>
          </cell>
          <cell r="L298" t="str">
            <v/>
          </cell>
          <cell r="M298" t="str">
            <v/>
          </cell>
          <cell r="O298" t="str">
            <v/>
          </cell>
          <cell r="R298" t="str">
            <v/>
          </cell>
        </row>
        <row r="299">
          <cell r="K299" t="str">
            <v/>
          </cell>
          <cell r="L299" t="str">
            <v/>
          </cell>
          <cell r="M299" t="str">
            <v/>
          </cell>
          <cell r="O299" t="str">
            <v/>
          </cell>
          <cell r="R299" t="str">
            <v/>
          </cell>
        </row>
        <row r="300">
          <cell r="K300" t="str">
            <v/>
          </cell>
          <cell r="L300" t="str">
            <v/>
          </cell>
          <cell r="M300" t="str">
            <v/>
          </cell>
          <cell r="O300" t="str">
            <v/>
          </cell>
          <cell r="R300" t="str">
            <v/>
          </cell>
        </row>
        <row r="301">
          <cell r="K301" t="str">
            <v/>
          </cell>
          <cell r="L301" t="str">
            <v/>
          </cell>
          <cell r="M301" t="str">
            <v/>
          </cell>
          <cell r="O301" t="str">
            <v/>
          </cell>
          <cell r="R301" t="str">
            <v/>
          </cell>
        </row>
        <row r="302">
          <cell r="K302" t="str">
            <v/>
          </cell>
          <cell r="L302" t="str">
            <v/>
          </cell>
          <cell r="M302" t="str">
            <v/>
          </cell>
          <cell r="O302" t="str">
            <v/>
          </cell>
          <cell r="R302" t="str">
            <v/>
          </cell>
        </row>
        <row r="303">
          <cell r="K303" t="str">
            <v/>
          </cell>
          <cell r="L303" t="str">
            <v/>
          </cell>
          <cell r="M303" t="str">
            <v/>
          </cell>
          <cell r="O303" t="str">
            <v/>
          </cell>
          <cell r="R303" t="str">
            <v/>
          </cell>
        </row>
      </sheetData>
      <sheetData sheetId="23">
        <row r="4">
          <cell r="G4" t="str">
            <v>(pls select)</v>
          </cell>
        </row>
        <row r="8">
          <cell r="H8" t="str">
            <v>(pls select)</v>
          </cell>
        </row>
        <row r="11">
          <cell r="G11" t="str">
            <v>NA</v>
          </cell>
        </row>
        <row r="13">
          <cell r="G13" t="str">
            <v>NA</v>
          </cell>
        </row>
        <row r="20">
          <cell r="G20" t="str">
            <v>NA</v>
          </cell>
        </row>
        <row r="23">
          <cell r="G23" t="str">
            <v>NA</v>
          </cell>
        </row>
        <row r="24">
          <cell r="G24" t="str">
            <v>NA</v>
          </cell>
        </row>
        <row r="27">
          <cell r="G27" t="str">
            <v>NA</v>
          </cell>
        </row>
        <row r="29">
          <cell r="G29" t="str">
            <v>VND</v>
          </cell>
        </row>
        <row r="30">
          <cell r="G30" t="str">
            <v>payable at the beginning</v>
          </cell>
        </row>
        <row r="32">
          <cell r="G32" t="str">
            <v>(pls select)</v>
          </cell>
        </row>
        <row r="36">
          <cell r="G36" t="str">
            <v>(pls select)</v>
          </cell>
        </row>
        <row r="40">
          <cell r="G40" t="str">
            <v>(pls select)</v>
          </cell>
        </row>
        <row r="45">
          <cell r="G45" t="str">
            <v>NA</v>
          </cell>
        </row>
        <row r="49">
          <cell r="G49" t="str">
            <v>NA</v>
          </cell>
        </row>
        <row r="53">
          <cell r="G53" t="str">
            <v>NA</v>
          </cell>
        </row>
        <row r="57">
          <cell r="G57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  <cell r="H72">
            <v>0</v>
          </cell>
        </row>
        <row r="75">
          <cell r="H75">
            <v>0</v>
          </cell>
        </row>
        <row r="124"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O124" t="str">
            <v/>
          </cell>
          <cell r="Q124" t="str">
            <v/>
          </cell>
          <cell r="R124" t="str">
            <v/>
          </cell>
        </row>
        <row r="125">
          <cell r="K125" t="str">
            <v/>
          </cell>
          <cell r="L125" t="str">
            <v/>
          </cell>
          <cell r="M125" t="str">
            <v/>
          </cell>
          <cell r="O125" t="str">
            <v/>
          </cell>
          <cell r="R125" t="str">
            <v/>
          </cell>
        </row>
        <row r="126">
          <cell r="K126" t="str">
            <v/>
          </cell>
          <cell r="L126" t="str">
            <v/>
          </cell>
          <cell r="M126" t="str">
            <v/>
          </cell>
          <cell r="O126" t="str">
            <v/>
          </cell>
          <cell r="R126" t="str">
            <v/>
          </cell>
        </row>
        <row r="127">
          <cell r="K127" t="str">
            <v/>
          </cell>
          <cell r="L127" t="str">
            <v/>
          </cell>
          <cell r="M127" t="str">
            <v/>
          </cell>
          <cell r="O127" t="str">
            <v/>
          </cell>
          <cell r="R127" t="str">
            <v/>
          </cell>
        </row>
        <row r="128">
          <cell r="K128" t="str">
            <v/>
          </cell>
          <cell r="L128" t="str">
            <v/>
          </cell>
          <cell r="M128" t="str">
            <v/>
          </cell>
          <cell r="O128" t="str">
            <v/>
          </cell>
          <cell r="R128" t="str">
            <v/>
          </cell>
        </row>
        <row r="129">
          <cell r="K129" t="str">
            <v/>
          </cell>
          <cell r="L129" t="str">
            <v/>
          </cell>
          <cell r="M129" t="str">
            <v/>
          </cell>
          <cell r="O129" t="str">
            <v/>
          </cell>
          <cell r="R129" t="str">
            <v/>
          </cell>
        </row>
        <row r="130">
          <cell r="K130" t="str">
            <v/>
          </cell>
          <cell r="L130" t="str">
            <v/>
          </cell>
          <cell r="M130" t="str">
            <v/>
          </cell>
          <cell r="O130" t="str">
            <v/>
          </cell>
          <cell r="R130" t="str">
            <v/>
          </cell>
        </row>
        <row r="131">
          <cell r="K131" t="str">
            <v/>
          </cell>
          <cell r="L131" t="str">
            <v/>
          </cell>
          <cell r="M131" t="str">
            <v/>
          </cell>
          <cell r="O131" t="str">
            <v/>
          </cell>
          <cell r="R131" t="str">
            <v/>
          </cell>
        </row>
        <row r="132">
          <cell r="K132" t="str">
            <v/>
          </cell>
          <cell r="L132" t="str">
            <v/>
          </cell>
          <cell r="M132" t="str">
            <v/>
          </cell>
          <cell r="O132" t="str">
            <v/>
          </cell>
          <cell r="R132" t="str">
            <v/>
          </cell>
        </row>
        <row r="133">
          <cell r="K133" t="str">
            <v/>
          </cell>
          <cell r="L133" t="str">
            <v/>
          </cell>
          <cell r="M133" t="str">
            <v/>
          </cell>
          <cell r="O133" t="str">
            <v/>
          </cell>
          <cell r="R133" t="str">
            <v/>
          </cell>
        </row>
        <row r="134">
          <cell r="K134" t="str">
            <v/>
          </cell>
          <cell r="L134" t="str">
            <v/>
          </cell>
          <cell r="M134" t="str">
            <v/>
          </cell>
          <cell r="O134" t="str">
            <v/>
          </cell>
          <cell r="R134" t="str">
            <v/>
          </cell>
        </row>
        <row r="135">
          <cell r="K135" t="str">
            <v/>
          </cell>
          <cell r="L135" t="str">
            <v/>
          </cell>
          <cell r="M135" t="str">
            <v/>
          </cell>
          <cell r="O135" t="str">
            <v/>
          </cell>
          <cell r="R135" t="str">
            <v/>
          </cell>
        </row>
        <row r="136">
          <cell r="K136" t="str">
            <v/>
          </cell>
          <cell r="L136" t="str">
            <v/>
          </cell>
          <cell r="M136" t="str">
            <v/>
          </cell>
          <cell r="O136" t="str">
            <v/>
          </cell>
          <cell r="R136" t="str">
            <v/>
          </cell>
        </row>
        <row r="137">
          <cell r="K137" t="str">
            <v/>
          </cell>
          <cell r="L137" t="str">
            <v/>
          </cell>
          <cell r="M137" t="str">
            <v/>
          </cell>
          <cell r="O137" t="str">
            <v/>
          </cell>
          <cell r="R137" t="str">
            <v/>
          </cell>
        </row>
        <row r="138">
          <cell r="K138" t="str">
            <v/>
          </cell>
          <cell r="L138" t="str">
            <v/>
          </cell>
          <cell r="M138" t="str">
            <v/>
          </cell>
          <cell r="O138" t="str">
            <v/>
          </cell>
          <cell r="R138" t="str">
            <v/>
          </cell>
        </row>
        <row r="139">
          <cell r="K139" t="str">
            <v/>
          </cell>
          <cell r="L139" t="str">
            <v/>
          </cell>
          <cell r="M139" t="str">
            <v/>
          </cell>
          <cell r="O139" t="str">
            <v/>
          </cell>
          <cell r="R139" t="str">
            <v/>
          </cell>
        </row>
        <row r="140">
          <cell r="K140" t="str">
            <v/>
          </cell>
          <cell r="L140" t="str">
            <v/>
          </cell>
          <cell r="M140" t="str">
            <v/>
          </cell>
          <cell r="O140" t="str">
            <v/>
          </cell>
          <cell r="R140" t="str">
            <v/>
          </cell>
        </row>
        <row r="141">
          <cell r="K141" t="str">
            <v/>
          </cell>
          <cell r="L141" t="str">
            <v/>
          </cell>
          <cell r="M141" t="str">
            <v/>
          </cell>
          <cell r="O141" t="str">
            <v/>
          </cell>
          <cell r="R141" t="str">
            <v/>
          </cell>
        </row>
        <row r="142">
          <cell r="K142" t="str">
            <v/>
          </cell>
          <cell r="L142" t="str">
            <v/>
          </cell>
          <cell r="M142" t="str">
            <v/>
          </cell>
          <cell r="O142" t="str">
            <v/>
          </cell>
          <cell r="R142" t="str">
            <v/>
          </cell>
        </row>
        <row r="143">
          <cell r="K143" t="str">
            <v/>
          </cell>
          <cell r="L143" t="str">
            <v/>
          </cell>
          <cell r="M143" t="str">
            <v/>
          </cell>
          <cell r="O143" t="str">
            <v/>
          </cell>
          <cell r="R143" t="str">
            <v/>
          </cell>
        </row>
        <row r="144">
          <cell r="K144" t="str">
            <v/>
          </cell>
          <cell r="L144" t="str">
            <v/>
          </cell>
          <cell r="M144" t="str">
            <v/>
          </cell>
          <cell r="O144" t="str">
            <v/>
          </cell>
          <cell r="R144" t="str">
            <v/>
          </cell>
        </row>
        <row r="145">
          <cell r="K145" t="str">
            <v/>
          </cell>
          <cell r="L145" t="str">
            <v/>
          </cell>
          <cell r="M145" t="str">
            <v/>
          </cell>
          <cell r="O145" t="str">
            <v/>
          </cell>
          <cell r="R145" t="str">
            <v/>
          </cell>
        </row>
        <row r="146">
          <cell r="K146" t="str">
            <v/>
          </cell>
          <cell r="L146" t="str">
            <v/>
          </cell>
          <cell r="M146" t="str">
            <v/>
          </cell>
          <cell r="O146" t="str">
            <v/>
          </cell>
          <cell r="R146" t="str">
            <v/>
          </cell>
        </row>
        <row r="147">
          <cell r="K147" t="str">
            <v/>
          </cell>
          <cell r="L147" t="str">
            <v/>
          </cell>
          <cell r="M147" t="str">
            <v/>
          </cell>
          <cell r="O147" t="str">
            <v/>
          </cell>
          <cell r="R147" t="str">
            <v/>
          </cell>
        </row>
        <row r="148">
          <cell r="K148" t="str">
            <v/>
          </cell>
          <cell r="L148" t="str">
            <v/>
          </cell>
          <cell r="M148" t="str">
            <v/>
          </cell>
          <cell r="O148" t="str">
            <v/>
          </cell>
          <cell r="R148" t="str">
            <v/>
          </cell>
        </row>
        <row r="149">
          <cell r="K149" t="str">
            <v/>
          </cell>
          <cell r="L149" t="str">
            <v/>
          </cell>
          <cell r="M149" t="str">
            <v/>
          </cell>
          <cell r="O149" t="str">
            <v/>
          </cell>
          <cell r="R149" t="str">
            <v/>
          </cell>
        </row>
        <row r="150">
          <cell r="K150" t="str">
            <v/>
          </cell>
          <cell r="L150" t="str">
            <v/>
          </cell>
          <cell r="M150" t="str">
            <v/>
          </cell>
          <cell r="O150" t="str">
            <v/>
          </cell>
          <cell r="R150" t="str">
            <v/>
          </cell>
        </row>
        <row r="151">
          <cell r="K151" t="str">
            <v/>
          </cell>
          <cell r="L151" t="str">
            <v/>
          </cell>
          <cell r="M151" t="str">
            <v/>
          </cell>
          <cell r="O151" t="str">
            <v/>
          </cell>
          <cell r="R151" t="str">
            <v/>
          </cell>
        </row>
        <row r="152">
          <cell r="K152" t="str">
            <v/>
          </cell>
          <cell r="L152" t="str">
            <v/>
          </cell>
          <cell r="M152" t="str">
            <v/>
          </cell>
          <cell r="O152" t="str">
            <v/>
          </cell>
          <cell r="R152" t="str">
            <v/>
          </cell>
        </row>
        <row r="153">
          <cell r="K153" t="str">
            <v/>
          </cell>
          <cell r="L153" t="str">
            <v/>
          </cell>
          <cell r="M153" t="str">
            <v/>
          </cell>
          <cell r="O153" t="str">
            <v/>
          </cell>
          <cell r="R153" t="str">
            <v/>
          </cell>
        </row>
        <row r="154">
          <cell r="K154" t="str">
            <v/>
          </cell>
          <cell r="L154" t="str">
            <v/>
          </cell>
          <cell r="M154" t="str">
            <v/>
          </cell>
          <cell r="O154" t="str">
            <v/>
          </cell>
          <cell r="R154" t="str">
            <v/>
          </cell>
        </row>
        <row r="155">
          <cell r="K155" t="str">
            <v/>
          </cell>
          <cell r="L155" t="str">
            <v/>
          </cell>
          <cell r="M155" t="str">
            <v/>
          </cell>
          <cell r="O155" t="str">
            <v/>
          </cell>
          <cell r="R155" t="str">
            <v/>
          </cell>
        </row>
        <row r="156">
          <cell r="K156" t="str">
            <v/>
          </cell>
          <cell r="L156" t="str">
            <v/>
          </cell>
          <cell r="M156" t="str">
            <v/>
          </cell>
          <cell r="O156" t="str">
            <v/>
          </cell>
          <cell r="R156" t="str">
            <v/>
          </cell>
        </row>
        <row r="157">
          <cell r="K157" t="str">
            <v/>
          </cell>
          <cell r="L157" t="str">
            <v/>
          </cell>
          <cell r="M157" t="str">
            <v/>
          </cell>
          <cell r="O157" t="str">
            <v/>
          </cell>
          <cell r="R157" t="str">
            <v/>
          </cell>
        </row>
        <row r="158">
          <cell r="K158" t="str">
            <v/>
          </cell>
          <cell r="L158" t="str">
            <v/>
          </cell>
          <cell r="M158" t="str">
            <v/>
          </cell>
          <cell r="O158" t="str">
            <v/>
          </cell>
          <cell r="R158" t="str">
            <v/>
          </cell>
        </row>
        <row r="159">
          <cell r="K159" t="str">
            <v/>
          </cell>
          <cell r="L159" t="str">
            <v/>
          </cell>
          <cell r="M159" t="str">
            <v/>
          </cell>
          <cell r="O159" t="str">
            <v/>
          </cell>
          <cell r="R159" t="str">
            <v/>
          </cell>
        </row>
        <row r="160">
          <cell r="K160" t="str">
            <v/>
          </cell>
          <cell r="L160" t="str">
            <v/>
          </cell>
          <cell r="M160" t="str">
            <v/>
          </cell>
          <cell r="O160" t="str">
            <v/>
          </cell>
          <cell r="R160" t="str">
            <v/>
          </cell>
        </row>
        <row r="161">
          <cell r="K161" t="str">
            <v/>
          </cell>
          <cell r="L161" t="str">
            <v/>
          </cell>
          <cell r="M161" t="str">
            <v/>
          </cell>
          <cell r="O161" t="str">
            <v/>
          </cell>
          <cell r="R161" t="str">
            <v/>
          </cell>
        </row>
        <row r="162">
          <cell r="K162" t="str">
            <v/>
          </cell>
          <cell r="L162" t="str">
            <v/>
          </cell>
          <cell r="M162" t="str">
            <v/>
          </cell>
          <cell r="O162" t="str">
            <v/>
          </cell>
          <cell r="R162" t="str">
            <v/>
          </cell>
        </row>
        <row r="163">
          <cell r="K163" t="str">
            <v/>
          </cell>
          <cell r="L163" t="str">
            <v/>
          </cell>
          <cell r="M163" t="str">
            <v/>
          </cell>
          <cell r="O163" t="str">
            <v/>
          </cell>
          <cell r="R163" t="str">
            <v/>
          </cell>
        </row>
        <row r="164">
          <cell r="K164" t="str">
            <v/>
          </cell>
          <cell r="L164" t="str">
            <v/>
          </cell>
          <cell r="M164" t="str">
            <v/>
          </cell>
          <cell r="O164" t="str">
            <v/>
          </cell>
          <cell r="R164" t="str">
            <v/>
          </cell>
        </row>
        <row r="165">
          <cell r="K165" t="str">
            <v/>
          </cell>
          <cell r="L165" t="str">
            <v/>
          </cell>
          <cell r="M165" t="str">
            <v/>
          </cell>
          <cell r="O165" t="str">
            <v/>
          </cell>
          <cell r="R165" t="str">
            <v/>
          </cell>
        </row>
        <row r="166">
          <cell r="K166" t="str">
            <v/>
          </cell>
          <cell r="L166" t="str">
            <v/>
          </cell>
          <cell r="M166" t="str">
            <v/>
          </cell>
          <cell r="O166" t="str">
            <v/>
          </cell>
          <cell r="R166" t="str">
            <v/>
          </cell>
        </row>
        <row r="167">
          <cell r="K167" t="str">
            <v/>
          </cell>
          <cell r="L167" t="str">
            <v/>
          </cell>
          <cell r="M167" t="str">
            <v/>
          </cell>
          <cell r="O167" t="str">
            <v/>
          </cell>
          <cell r="R167" t="str">
            <v/>
          </cell>
        </row>
        <row r="168">
          <cell r="K168" t="str">
            <v/>
          </cell>
          <cell r="L168" t="str">
            <v/>
          </cell>
          <cell r="M168" t="str">
            <v/>
          </cell>
          <cell r="O168" t="str">
            <v/>
          </cell>
          <cell r="R168" t="str">
            <v/>
          </cell>
        </row>
        <row r="169">
          <cell r="K169" t="str">
            <v/>
          </cell>
          <cell r="L169" t="str">
            <v/>
          </cell>
          <cell r="M169" t="str">
            <v/>
          </cell>
          <cell r="O169" t="str">
            <v/>
          </cell>
          <cell r="R169" t="str">
            <v/>
          </cell>
        </row>
        <row r="170">
          <cell r="K170" t="str">
            <v/>
          </cell>
          <cell r="L170" t="str">
            <v/>
          </cell>
          <cell r="M170" t="str">
            <v/>
          </cell>
          <cell r="O170" t="str">
            <v/>
          </cell>
          <cell r="R170" t="str">
            <v/>
          </cell>
        </row>
        <row r="171">
          <cell r="K171" t="str">
            <v/>
          </cell>
          <cell r="L171" t="str">
            <v/>
          </cell>
          <cell r="M171" t="str">
            <v/>
          </cell>
          <cell r="O171" t="str">
            <v/>
          </cell>
          <cell r="R171" t="str">
            <v/>
          </cell>
        </row>
        <row r="172">
          <cell r="K172" t="str">
            <v/>
          </cell>
          <cell r="L172" t="str">
            <v/>
          </cell>
          <cell r="M172" t="str">
            <v/>
          </cell>
          <cell r="O172" t="str">
            <v/>
          </cell>
          <cell r="R172" t="str">
            <v/>
          </cell>
        </row>
        <row r="173">
          <cell r="K173" t="str">
            <v/>
          </cell>
          <cell r="L173" t="str">
            <v/>
          </cell>
          <cell r="M173" t="str">
            <v/>
          </cell>
          <cell r="O173" t="str">
            <v/>
          </cell>
          <cell r="R173" t="str">
            <v/>
          </cell>
        </row>
        <row r="174">
          <cell r="K174" t="str">
            <v/>
          </cell>
          <cell r="L174" t="str">
            <v/>
          </cell>
          <cell r="M174" t="str">
            <v/>
          </cell>
          <cell r="O174" t="str">
            <v/>
          </cell>
          <cell r="R174" t="str">
            <v/>
          </cell>
        </row>
        <row r="175">
          <cell r="K175" t="str">
            <v/>
          </cell>
          <cell r="L175" t="str">
            <v/>
          </cell>
          <cell r="M175" t="str">
            <v/>
          </cell>
          <cell r="O175" t="str">
            <v/>
          </cell>
          <cell r="R175" t="str">
            <v/>
          </cell>
        </row>
        <row r="176">
          <cell r="K176" t="str">
            <v/>
          </cell>
          <cell r="L176" t="str">
            <v/>
          </cell>
          <cell r="M176" t="str">
            <v/>
          </cell>
          <cell r="O176" t="str">
            <v/>
          </cell>
          <cell r="R176" t="str">
            <v/>
          </cell>
        </row>
        <row r="177">
          <cell r="K177" t="str">
            <v/>
          </cell>
          <cell r="L177" t="str">
            <v/>
          </cell>
          <cell r="M177" t="str">
            <v/>
          </cell>
          <cell r="O177" t="str">
            <v/>
          </cell>
          <cell r="R177" t="str">
            <v/>
          </cell>
        </row>
        <row r="178">
          <cell r="K178" t="str">
            <v/>
          </cell>
          <cell r="L178" t="str">
            <v/>
          </cell>
          <cell r="M178" t="str">
            <v/>
          </cell>
          <cell r="O178" t="str">
            <v/>
          </cell>
          <cell r="R178" t="str">
            <v/>
          </cell>
        </row>
        <row r="179">
          <cell r="K179" t="str">
            <v/>
          </cell>
          <cell r="L179" t="str">
            <v/>
          </cell>
          <cell r="M179" t="str">
            <v/>
          </cell>
          <cell r="O179" t="str">
            <v/>
          </cell>
          <cell r="R179" t="str">
            <v/>
          </cell>
        </row>
        <row r="180">
          <cell r="K180" t="str">
            <v/>
          </cell>
          <cell r="L180" t="str">
            <v/>
          </cell>
          <cell r="M180" t="str">
            <v/>
          </cell>
          <cell r="O180" t="str">
            <v/>
          </cell>
          <cell r="R180" t="str">
            <v/>
          </cell>
        </row>
        <row r="181">
          <cell r="K181" t="str">
            <v/>
          </cell>
          <cell r="L181" t="str">
            <v/>
          </cell>
          <cell r="M181" t="str">
            <v/>
          </cell>
          <cell r="O181" t="str">
            <v/>
          </cell>
          <cell r="R181" t="str">
            <v/>
          </cell>
        </row>
        <row r="182">
          <cell r="K182" t="str">
            <v/>
          </cell>
          <cell r="L182" t="str">
            <v/>
          </cell>
          <cell r="M182" t="str">
            <v/>
          </cell>
          <cell r="O182" t="str">
            <v/>
          </cell>
          <cell r="R182" t="str">
            <v/>
          </cell>
        </row>
        <row r="183">
          <cell r="K183" t="str">
            <v/>
          </cell>
          <cell r="L183" t="str">
            <v/>
          </cell>
          <cell r="M183" t="str">
            <v/>
          </cell>
          <cell r="O183" t="str">
            <v/>
          </cell>
          <cell r="R183" t="str">
            <v/>
          </cell>
        </row>
        <row r="184">
          <cell r="K184" t="str">
            <v/>
          </cell>
          <cell r="L184" t="str">
            <v/>
          </cell>
          <cell r="M184" t="str">
            <v/>
          </cell>
          <cell r="O184" t="str">
            <v/>
          </cell>
          <cell r="R184" t="str">
            <v/>
          </cell>
        </row>
        <row r="185">
          <cell r="K185" t="str">
            <v/>
          </cell>
          <cell r="L185" t="str">
            <v/>
          </cell>
          <cell r="M185" t="str">
            <v/>
          </cell>
          <cell r="O185" t="str">
            <v/>
          </cell>
          <cell r="R185" t="str">
            <v/>
          </cell>
        </row>
        <row r="186">
          <cell r="K186" t="str">
            <v/>
          </cell>
          <cell r="L186" t="str">
            <v/>
          </cell>
          <cell r="M186" t="str">
            <v/>
          </cell>
          <cell r="O186" t="str">
            <v/>
          </cell>
          <cell r="R186" t="str">
            <v/>
          </cell>
        </row>
        <row r="187">
          <cell r="K187" t="str">
            <v/>
          </cell>
          <cell r="L187" t="str">
            <v/>
          </cell>
          <cell r="M187" t="str">
            <v/>
          </cell>
          <cell r="O187" t="str">
            <v/>
          </cell>
          <cell r="R187" t="str">
            <v/>
          </cell>
        </row>
        <row r="188">
          <cell r="K188" t="str">
            <v/>
          </cell>
          <cell r="L188" t="str">
            <v/>
          </cell>
          <cell r="M188" t="str">
            <v/>
          </cell>
          <cell r="O188" t="str">
            <v/>
          </cell>
          <cell r="R188" t="str">
            <v/>
          </cell>
        </row>
        <row r="189">
          <cell r="K189" t="str">
            <v/>
          </cell>
          <cell r="L189" t="str">
            <v/>
          </cell>
          <cell r="M189" t="str">
            <v/>
          </cell>
          <cell r="O189" t="str">
            <v/>
          </cell>
          <cell r="R189" t="str">
            <v/>
          </cell>
        </row>
        <row r="190">
          <cell r="K190" t="str">
            <v/>
          </cell>
          <cell r="L190" t="str">
            <v/>
          </cell>
          <cell r="M190" t="str">
            <v/>
          </cell>
          <cell r="O190" t="str">
            <v/>
          </cell>
          <cell r="R190" t="str">
            <v/>
          </cell>
        </row>
        <row r="191">
          <cell r="K191" t="str">
            <v/>
          </cell>
          <cell r="L191" t="str">
            <v/>
          </cell>
          <cell r="M191" t="str">
            <v/>
          </cell>
          <cell r="O191" t="str">
            <v/>
          </cell>
          <cell r="R191" t="str">
            <v/>
          </cell>
        </row>
        <row r="192">
          <cell r="K192" t="str">
            <v/>
          </cell>
          <cell r="L192" t="str">
            <v/>
          </cell>
          <cell r="M192" t="str">
            <v/>
          </cell>
          <cell r="O192" t="str">
            <v/>
          </cell>
          <cell r="R192" t="str">
            <v/>
          </cell>
        </row>
        <row r="193">
          <cell r="K193" t="str">
            <v/>
          </cell>
          <cell r="L193" t="str">
            <v/>
          </cell>
          <cell r="M193" t="str">
            <v/>
          </cell>
          <cell r="O193" t="str">
            <v/>
          </cell>
          <cell r="R193" t="str">
            <v/>
          </cell>
        </row>
        <row r="194">
          <cell r="K194" t="str">
            <v/>
          </cell>
          <cell r="L194" t="str">
            <v/>
          </cell>
          <cell r="M194" t="str">
            <v/>
          </cell>
          <cell r="O194" t="str">
            <v/>
          </cell>
          <cell r="R194" t="str">
            <v/>
          </cell>
        </row>
        <row r="195">
          <cell r="K195" t="str">
            <v/>
          </cell>
          <cell r="L195" t="str">
            <v/>
          </cell>
          <cell r="M195" t="str">
            <v/>
          </cell>
          <cell r="O195" t="str">
            <v/>
          </cell>
          <cell r="R195" t="str">
            <v/>
          </cell>
        </row>
        <row r="196">
          <cell r="K196" t="str">
            <v/>
          </cell>
          <cell r="L196" t="str">
            <v/>
          </cell>
          <cell r="M196" t="str">
            <v/>
          </cell>
          <cell r="O196" t="str">
            <v/>
          </cell>
          <cell r="R196" t="str">
            <v/>
          </cell>
        </row>
        <row r="197">
          <cell r="K197" t="str">
            <v/>
          </cell>
          <cell r="L197" t="str">
            <v/>
          </cell>
          <cell r="M197" t="str">
            <v/>
          </cell>
          <cell r="O197" t="str">
            <v/>
          </cell>
          <cell r="R197" t="str">
            <v/>
          </cell>
        </row>
        <row r="198">
          <cell r="K198" t="str">
            <v/>
          </cell>
          <cell r="L198" t="str">
            <v/>
          </cell>
          <cell r="M198" t="str">
            <v/>
          </cell>
          <cell r="O198" t="str">
            <v/>
          </cell>
          <cell r="R198" t="str">
            <v/>
          </cell>
        </row>
        <row r="199">
          <cell r="K199" t="str">
            <v/>
          </cell>
          <cell r="L199" t="str">
            <v/>
          </cell>
          <cell r="M199" t="str">
            <v/>
          </cell>
          <cell r="O199" t="str">
            <v/>
          </cell>
          <cell r="R199" t="str">
            <v/>
          </cell>
        </row>
        <row r="200">
          <cell r="K200" t="str">
            <v/>
          </cell>
          <cell r="L200" t="str">
            <v/>
          </cell>
          <cell r="M200" t="str">
            <v/>
          </cell>
          <cell r="O200" t="str">
            <v/>
          </cell>
          <cell r="R200" t="str">
            <v/>
          </cell>
        </row>
        <row r="201">
          <cell r="K201" t="str">
            <v/>
          </cell>
          <cell r="L201" t="str">
            <v/>
          </cell>
          <cell r="M201" t="str">
            <v/>
          </cell>
          <cell r="O201" t="str">
            <v/>
          </cell>
          <cell r="R201" t="str">
            <v/>
          </cell>
        </row>
        <row r="202">
          <cell r="K202" t="str">
            <v/>
          </cell>
          <cell r="L202" t="str">
            <v/>
          </cell>
          <cell r="M202" t="str">
            <v/>
          </cell>
          <cell r="O202" t="str">
            <v/>
          </cell>
          <cell r="R202" t="str">
            <v/>
          </cell>
        </row>
        <row r="203">
          <cell r="K203" t="str">
            <v/>
          </cell>
          <cell r="L203" t="str">
            <v/>
          </cell>
          <cell r="M203" t="str">
            <v/>
          </cell>
          <cell r="O203" t="str">
            <v/>
          </cell>
          <cell r="R203" t="str">
            <v/>
          </cell>
        </row>
        <row r="204">
          <cell r="K204" t="str">
            <v/>
          </cell>
          <cell r="L204" t="str">
            <v/>
          </cell>
          <cell r="M204" t="str">
            <v/>
          </cell>
          <cell r="O204" t="str">
            <v/>
          </cell>
          <cell r="R204" t="str">
            <v/>
          </cell>
        </row>
        <row r="205">
          <cell r="K205" t="str">
            <v/>
          </cell>
          <cell r="L205" t="str">
            <v/>
          </cell>
          <cell r="M205" t="str">
            <v/>
          </cell>
          <cell r="O205" t="str">
            <v/>
          </cell>
          <cell r="R205" t="str">
            <v/>
          </cell>
        </row>
        <row r="206">
          <cell r="K206" t="str">
            <v/>
          </cell>
          <cell r="L206" t="str">
            <v/>
          </cell>
          <cell r="M206" t="str">
            <v/>
          </cell>
          <cell r="O206" t="str">
            <v/>
          </cell>
          <cell r="R206" t="str">
            <v/>
          </cell>
        </row>
        <row r="207">
          <cell r="K207" t="str">
            <v/>
          </cell>
          <cell r="L207" t="str">
            <v/>
          </cell>
          <cell r="M207" t="str">
            <v/>
          </cell>
          <cell r="O207" t="str">
            <v/>
          </cell>
          <cell r="R207" t="str">
            <v/>
          </cell>
        </row>
        <row r="208">
          <cell r="K208" t="str">
            <v/>
          </cell>
          <cell r="L208" t="str">
            <v/>
          </cell>
          <cell r="M208" t="str">
            <v/>
          </cell>
          <cell r="O208" t="str">
            <v/>
          </cell>
          <cell r="R208" t="str">
            <v/>
          </cell>
        </row>
        <row r="209">
          <cell r="K209" t="str">
            <v/>
          </cell>
          <cell r="L209" t="str">
            <v/>
          </cell>
          <cell r="M209" t="str">
            <v/>
          </cell>
          <cell r="O209" t="str">
            <v/>
          </cell>
          <cell r="R209" t="str">
            <v/>
          </cell>
        </row>
        <row r="210">
          <cell r="K210" t="str">
            <v/>
          </cell>
          <cell r="L210" t="str">
            <v/>
          </cell>
          <cell r="M210" t="str">
            <v/>
          </cell>
          <cell r="O210" t="str">
            <v/>
          </cell>
          <cell r="R210" t="str">
            <v/>
          </cell>
        </row>
        <row r="211">
          <cell r="K211" t="str">
            <v/>
          </cell>
          <cell r="L211" t="str">
            <v/>
          </cell>
          <cell r="M211" t="str">
            <v/>
          </cell>
          <cell r="O211" t="str">
            <v/>
          </cell>
          <cell r="R211" t="str">
            <v/>
          </cell>
        </row>
        <row r="212">
          <cell r="K212" t="str">
            <v/>
          </cell>
          <cell r="L212" t="str">
            <v/>
          </cell>
          <cell r="M212" t="str">
            <v/>
          </cell>
          <cell r="O212" t="str">
            <v/>
          </cell>
          <cell r="R212" t="str">
            <v/>
          </cell>
        </row>
        <row r="213">
          <cell r="K213" t="str">
            <v/>
          </cell>
          <cell r="L213" t="str">
            <v/>
          </cell>
          <cell r="M213" t="str">
            <v/>
          </cell>
          <cell r="O213" t="str">
            <v/>
          </cell>
          <cell r="R213" t="str">
            <v/>
          </cell>
        </row>
        <row r="214">
          <cell r="K214" t="str">
            <v/>
          </cell>
          <cell r="L214" t="str">
            <v/>
          </cell>
          <cell r="M214" t="str">
            <v/>
          </cell>
          <cell r="O214" t="str">
            <v/>
          </cell>
          <cell r="R214" t="str">
            <v/>
          </cell>
        </row>
        <row r="215">
          <cell r="K215" t="str">
            <v/>
          </cell>
          <cell r="L215" t="str">
            <v/>
          </cell>
          <cell r="M215" t="str">
            <v/>
          </cell>
          <cell r="O215" t="str">
            <v/>
          </cell>
          <cell r="R215" t="str">
            <v/>
          </cell>
        </row>
        <row r="216">
          <cell r="K216" t="str">
            <v/>
          </cell>
          <cell r="L216" t="str">
            <v/>
          </cell>
          <cell r="M216" t="str">
            <v/>
          </cell>
          <cell r="O216" t="str">
            <v/>
          </cell>
          <cell r="R216" t="str">
            <v/>
          </cell>
        </row>
        <row r="217">
          <cell r="K217" t="str">
            <v/>
          </cell>
          <cell r="L217" t="str">
            <v/>
          </cell>
          <cell r="M217" t="str">
            <v/>
          </cell>
          <cell r="O217" t="str">
            <v/>
          </cell>
          <cell r="R217" t="str">
            <v/>
          </cell>
        </row>
        <row r="218">
          <cell r="K218" t="str">
            <v/>
          </cell>
          <cell r="L218" t="str">
            <v/>
          </cell>
          <cell r="M218" t="str">
            <v/>
          </cell>
          <cell r="O218" t="str">
            <v/>
          </cell>
          <cell r="R218" t="str">
            <v/>
          </cell>
        </row>
        <row r="219">
          <cell r="K219" t="str">
            <v/>
          </cell>
          <cell r="L219" t="str">
            <v/>
          </cell>
          <cell r="M219" t="str">
            <v/>
          </cell>
          <cell r="O219" t="str">
            <v/>
          </cell>
          <cell r="R219" t="str">
            <v/>
          </cell>
        </row>
        <row r="220">
          <cell r="K220" t="str">
            <v/>
          </cell>
          <cell r="L220" t="str">
            <v/>
          </cell>
          <cell r="M220" t="str">
            <v/>
          </cell>
          <cell r="O220" t="str">
            <v/>
          </cell>
          <cell r="R220" t="str">
            <v/>
          </cell>
        </row>
        <row r="221">
          <cell r="K221" t="str">
            <v/>
          </cell>
          <cell r="L221" t="str">
            <v/>
          </cell>
          <cell r="M221" t="str">
            <v/>
          </cell>
          <cell r="O221" t="str">
            <v/>
          </cell>
          <cell r="R221" t="str">
            <v/>
          </cell>
        </row>
        <row r="222">
          <cell r="K222" t="str">
            <v/>
          </cell>
          <cell r="L222" t="str">
            <v/>
          </cell>
          <cell r="M222" t="str">
            <v/>
          </cell>
          <cell r="O222" t="str">
            <v/>
          </cell>
          <cell r="R222" t="str">
            <v/>
          </cell>
        </row>
        <row r="223">
          <cell r="K223" t="str">
            <v/>
          </cell>
          <cell r="L223" t="str">
            <v/>
          </cell>
          <cell r="M223" t="str">
            <v/>
          </cell>
          <cell r="O223" t="str">
            <v/>
          </cell>
          <cell r="R223" t="str">
            <v/>
          </cell>
        </row>
        <row r="224">
          <cell r="K224" t="str">
            <v/>
          </cell>
          <cell r="L224" t="str">
            <v/>
          </cell>
          <cell r="M224" t="str">
            <v/>
          </cell>
          <cell r="O224" t="str">
            <v/>
          </cell>
          <cell r="R224" t="str">
            <v/>
          </cell>
        </row>
        <row r="225">
          <cell r="K225" t="str">
            <v/>
          </cell>
          <cell r="L225" t="str">
            <v/>
          </cell>
          <cell r="M225" t="str">
            <v/>
          </cell>
          <cell r="O225" t="str">
            <v/>
          </cell>
          <cell r="R225" t="str">
            <v/>
          </cell>
        </row>
        <row r="226">
          <cell r="K226" t="str">
            <v/>
          </cell>
          <cell r="L226" t="str">
            <v/>
          </cell>
          <cell r="M226" t="str">
            <v/>
          </cell>
          <cell r="O226" t="str">
            <v/>
          </cell>
          <cell r="R226" t="str">
            <v/>
          </cell>
        </row>
        <row r="227">
          <cell r="K227" t="str">
            <v/>
          </cell>
          <cell r="L227" t="str">
            <v/>
          </cell>
          <cell r="M227" t="str">
            <v/>
          </cell>
          <cell r="O227" t="str">
            <v/>
          </cell>
          <cell r="R227" t="str">
            <v/>
          </cell>
        </row>
        <row r="228">
          <cell r="K228" t="str">
            <v/>
          </cell>
          <cell r="L228" t="str">
            <v/>
          </cell>
          <cell r="M228" t="str">
            <v/>
          </cell>
          <cell r="O228" t="str">
            <v/>
          </cell>
          <cell r="R228" t="str">
            <v/>
          </cell>
        </row>
        <row r="229">
          <cell r="K229" t="str">
            <v/>
          </cell>
          <cell r="L229" t="str">
            <v/>
          </cell>
          <cell r="M229" t="str">
            <v/>
          </cell>
          <cell r="O229" t="str">
            <v/>
          </cell>
          <cell r="R229" t="str">
            <v/>
          </cell>
        </row>
        <row r="230">
          <cell r="K230" t="str">
            <v/>
          </cell>
          <cell r="L230" t="str">
            <v/>
          </cell>
          <cell r="M230" t="str">
            <v/>
          </cell>
          <cell r="O230" t="str">
            <v/>
          </cell>
          <cell r="R230" t="str">
            <v/>
          </cell>
        </row>
        <row r="231">
          <cell r="K231" t="str">
            <v/>
          </cell>
          <cell r="L231" t="str">
            <v/>
          </cell>
          <cell r="M231" t="str">
            <v/>
          </cell>
          <cell r="O231" t="str">
            <v/>
          </cell>
          <cell r="R231" t="str">
            <v/>
          </cell>
        </row>
        <row r="232">
          <cell r="K232" t="str">
            <v/>
          </cell>
          <cell r="L232" t="str">
            <v/>
          </cell>
          <cell r="M232" t="str">
            <v/>
          </cell>
          <cell r="O232" t="str">
            <v/>
          </cell>
          <cell r="R232" t="str">
            <v/>
          </cell>
        </row>
        <row r="233">
          <cell r="K233" t="str">
            <v/>
          </cell>
          <cell r="L233" t="str">
            <v/>
          </cell>
          <cell r="M233" t="str">
            <v/>
          </cell>
          <cell r="O233" t="str">
            <v/>
          </cell>
          <cell r="R233" t="str">
            <v/>
          </cell>
        </row>
        <row r="234">
          <cell r="K234" t="str">
            <v/>
          </cell>
          <cell r="L234" t="str">
            <v/>
          </cell>
          <cell r="M234" t="str">
            <v/>
          </cell>
          <cell r="O234" t="str">
            <v/>
          </cell>
          <cell r="R234" t="str">
            <v/>
          </cell>
        </row>
        <row r="235">
          <cell r="K235" t="str">
            <v/>
          </cell>
          <cell r="L235" t="str">
            <v/>
          </cell>
          <cell r="M235" t="str">
            <v/>
          </cell>
          <cell r="O235" t="str">
            <v/>
          </cell>
          <cell r="R235" t="str">
            <v/>
          </cell>
        </row>
        <row r="236">
          <cell r="K236" t="str">
            <v/>
          </cell>
          <cell r="L236" t="str">
            <v/>
          </cell>
          <cell r="M236" t="str">
            <v/>
          </cell>
          <cell r="O236" t="str">
            <v/>
          </cell>
          <cell r="R236" t="str">
            <v/>
          </cell>
        </row>
        <row r="237">
          <cell r="K237" t="str">
            <v/>
          </cell>
          <cell r="L237" t="str">
            <v/>
          </cell>
          <cell r="M237" t="str">
            <v/>
          </cell>
          <cell r="O237" t="str">
            <v/>
          </cell>
          <cell r="R237" t="str">
            <v/>
          </cell>
        </row>
        <row r="238">
          <cell r="K238" t="str">
            <v/>
          </cell>
          <cell r="L238" t="str">
            <v/>
          </cell>
          <cell r="M238" t="str">
            <v/>
          </cell>
          <cell r="O238" t="str">
            <v/>
          </cell>
          <cell r="R238" t="str">
            <v/>
          </cell>
        </row>
        <row r="239">
          <cell r="K239" t="str">
            <v/>
          </cell>
          <cell r="L239" t="str">
            <v/>
          </cell>
          <cell r="M239" t="str">
            <v/>
          </cell>
          <cell r="O239" t="str">
            <v/>
          </cell>
          <cell r="R239" t="str">
            <v/>
          </cell>
        </row>
        <row r="240">
          <cell r="K240" t="str">
            <v/>
          </cell>
          <cell r="L240" t="str">
            <v/>
          </cell>
          <cell r="M240" t="str">
            <v/>
          </cell>
          <cell r="O240" t="str">
            <v/>
          </cell>
          <cell r="R240" t="str">
            <v/>
          </cell>
        </row>
        <row r="241">
          <cell r="K241" t="str">
            <v/>
          </cell>
          <cell r="L241" t="str">
            <v/>
          </cell>
          <cell r="M241" t="str">
            <v/>
          </cell>
          <cell r="O241" t="str">
            <v/>
          </cell>
          <cell r="R241" t="str">
            <v/>
          </cell>
        </row>
        <row r="242">
          <cell r="K242" t="str">
            <v/>
          </cell>
          <cell r="L242" t="str">
            <v/>
          </cell>
          <cell r="M242" t="str">
            <v/>
          </cell>
          <cell r="O242" t="str">
            <v/>
          </cell>
          <cell r="R242" t="str">
            <v/>
          </cell>
        </row>
        <row r="243">
          <cell r="K243" t="str">
            <v/>
          </cell>
          <cell r="L243" t="str">
            <v/>
          </cell>
          <cell r="M243" t="str">
            <v/>
          </cell>
          <cell r="O243" t="str">
            <v/>
          </cell>
          <cell r="R243" t="str">
            <v/>
          </cell>
        </row>
        <row r="244">
          <cell r="K244" t="str">
            <v/>
          </cell>
          <cell r="L244" t="str">
            <v/>
          </cell>
          <cell r="M244" t="str">
            <v/>
          </cell>
          <cell r="O244" t="str">
            <v/>
          </cell>
          <cell r="R244" t="str">
            <v/>
          </cell>
        </row>
        <row r="245">
          <cell r="K245" t="str">
            <v/>
          </cell>
          <cell r="L245" t="str">
            <v/>
          </cell>
          <cell r="M245" t="str">
            <v/>
          </cell>
          <cell r="O245" t="str">
            <v/>
          </cell>
          <cell r="R245" t="str">
            <v/>
          </cell>
        </row>
        <row r="246">
          <cell r="K246" t="str">
            <v/>
          </cell>
          <cell r="L246" t="str">
            <v/>
          </cell>
          <cell r="M246" t="str">
            <v/>
          </cell>
          <cell r="O246" t="str">
            <v/>
          </cell>
          <cell r="R246" t="str">
            <v/>
          </cell>
        </row>
        <row r="247">
          <cell r="K247" t="str">
            <v/>
          </cell>
          <cell r="L247" t="str">
            <v/>
          </cell>
          <cell r="M247" t="str">
            <v/>
          </cell>
          <cell r="O247" t="str">
            <v/>
          </cell>
          <cell r="R247" t="str">
            <v/>
          </cell>
        </row>
        <row r="248">
          <cell r="K248" t="str">
            <v/>
          </cell>
          <cell r="L248" t="str">
            <v/>
          </cell>
          <cell r="M248" t="str">
            <v/>
          </cell>
          <cell r="O248" t="str">
            <v/>
          </cell>
          <cell r="R248" t="str">
            <v/>
          </cell>
        </row>
        <row r="249">
          <cell r="K249" t="str">
            <v/>
          </cell>
          <cell r="L249" t="str">
            <v/>
          </cell>
          <cell r="M249" t="str">
            <v/>
          </cell>
          <cell r="O249" t="str">
            <v/>
          </cell>
          <cell r="R249" t="str">
            <v/>
          </cell>
        </row>
        <row r="250">
          <cell r="K250" t="str">
            <v/>
          </cell>
          <cell r="L250" t="str">
            <v/>
          </cell>
          <cell r="M250" t="str">
            <v/>
          </cell>
          <cell r="O250" t="str">
            <v/>
          </cell>
          <cell r="R250" t="str">
            <v/>
          </cell>
        </row>
        <row r="251">
          <cell r="K251" t="str">
            <v/>
          </cell>
          <cell r="L251" t="str">
            <v/>
          </cell>
          <cell r="M251" t="str">
            <v/>
          </cell>
          <cell r="O251" t="str">
            <v/>
          </cell>
          <cell r="R251" t="str">
            <v/>
          </cell>
        </row>
        <row r="252">
          <cell r="K252" t="str">
            <v/>
          </cell>
          <cell r="L252" t="str">
            <v/>
          </cell>
          <cell r="M252" t="str">
            <v/>
          </cell>
          <cell r="O252" t="str">
            <v/>
          </cell>
          <cell r="R252" t="str">
            <v/>
          </cell>
        </row>
        <row r="253">
          <cell r="K253" t="str">
            <v/>
          </cell>
          <cell r="L253" t="str">
            <v/>
          </cell>
          <cell r="M253" t="str">
            <v/>
          </cell>
          <cell r="O253" t="str">
            <v/>
          </cell>
          <cell r="R253" t="str">
            <v/>
          </cell>
        </row>
        <row r="254">
          <cell r="K254" t="str">
            <v/>
          </cell>
          <cell r="L254" t="str">
            <v/>
          </cell>
          <cell r="M254" t="str">
            <v/>
          </cell>
          <cell r="O254" t="str">
            <v/>
          </cell>
          <cell r="R254" t="str">
            <v/>
          </cell>
        </row>
        <row r="255">
          <cell r="K255" t="str">
            <v/>
          </cell>
          <cell r="L255" t="str">
            <v/>
          </cell>
          <cell r="M255" t="str">
            <v/>
          </cell>
          <cell r="O255" t="str">
            <v/>
          </cell>
          <cell r="R255" t="str">
            <v/>
          </cell>
        </row>
        <row r="256">
          <cell r="K256" t="str">
            <v/>
          </cell>
          <cell r="L256" t="str">
            <v/>
          </cell>
          <cell r="M256" t="str">
            <v/>
          </cell>
          <cell r="O256" t="str">
            <v/>
          </cell>
          <cell r="R256" t="str">
            <v/>
          </cell>
        </row>
        <row r="257">
          <cell r="K257" t="str">
            <v/>
          </cell>
          <cell r="L257" t="str">
            <v/>
          </cell>
          <cell r="M257" t="str">
            <v/>
          </cell>
          <cell r="O257" t="str">
            <v/>
          </cell>
          <cell r="R257" t="str">
            <v/>
          </cell>
        </row>
        <row r="258">
          <cell r="K258" t="str">
            <v/>
          </cell>
          <cell r="L258" t="str">
            <v/>
          </cell>
          <cell r="M258" t="str">
            <v/>
          </cell>
          <cell r="O258" t="str">
            <v/>
          </cell>
          <cell r="R258" t="str">
            <v/>
          </cell>
        </row>
        <row r="259">
          <cell r="K259" t="str">
            <v/>
          </cell>
          <cell r="L259" t="str">
            <v/>
          </cell>
          <cell r="M259" t="str">
            <v/>
          </cell>
          <cell r="O259" t="str">
            <v/>
          </cell>
          <cell r="R259" t="str">
            <v/>
          </cell>
        </row>
        <row r="260">
          <cell r="K260" t="str">
            <v/>
          </cell>
          <cell r="L260" t="str">
            <v/>
          </cell>
          <cell r="M260" t="str">
            <v/>
          </cell>
          <cell r="O260" t="str">
            <v/>
          </cell>
          <cell r="R260" t="str">
            <v/>
          </cell>
        </row>
        <row r="261">
          <cell r="K261" t="str">
            <v/>
          </cell>
          <cell r="L261" t="str">
            <v/>
          </cell>
          <cell r="M261" t="str">
            <v/>
          </cell>
          <cell r="O261" t="str">
            <v/>
          </cell>
          <cell r="R261" t="str">
            <v/>
          </cell>
        </row>
        <row r="262">
          <cell r="K262" t="str">
            <v/>
          </cell>
          <cell r="L262" t="str">
            <v/>
          </cell>
          <cell r="M262" t="str">
            <v/>
          </cell>
          <cell r="O262" t="str">
            <v/>
          </cell>
          <cell r="R262" t="str">
            <v/>
          </cell>
        </row>
        <row r="263">
          <cell r="K263" t="str">
            <v/>
          </cell>
          <cell r="L263" t="str">
            <v/>
          </cell>
          <cell r="M263" t="str">
            <v/>
          </cell>
          <cell r="O263" t="str">
            <v/>
          </cell>
          <cell r="R263" t="str">
            <v/>
          </cell>
        </row>
        <row r="264">
          <cell r="K264" t="str">
            <v/>
          </cell>
          <cell r="L264" t="str">
            <v/>
          </cell>
          <cell r="M264" t="str">
            <v/>
          </cell>
          <cell r="O264" t="str">
            <v/>
          </cell>
          <cell r="R264" t="str">
            <v/>
          </cell>
        </row>
        <row r="265">
          <cell r="K265" t="str">
            <v/>
          </cell>
          <cell r="L265" t="str">
            <v/>
          </cell>
          <cell r="M265" t="str">
            <v/>
          </cell>
          <cell r="O265" t="str">
            <v/>
          </cell>
          <cell r="R265" t="str">
            <v/>
          </cell>
        </row>
        <row r="266">
          <cell r="K266" t="str">
            <v/>
          </cell>
          <cell r="L266" t="str">
            <v/>
          </cell>
          <cell r="M266" t="str">
            <v/>
          </cell>
          <cell r="O266" t="str">
            <v/>
          </cell>
          <cell r="R266" t="str">
            <v/>
          </cell>
        </row>
        <row r="267">
          <cell r="K267" t="str">
            <v/>
          </cell>
          <cell r="L267" t="str">
            <v/>
          </cell>
          <cell r="M267" t="str">
            <v/>
          </cell>
          <cell r="O267" t="str">
            <v/>
          </cell>
          <cell r="R267" t="str">
            <v/>
          </cell>
        </row>
        <row r="268">
          <cell r="K268" t="str">
            <v/>
          </cell>
          <cell r="L268" t="str">
            <v/>
          </cell>
          <cell r="M268" t="str">
            <v/>
          </cell>
          <cell r="O268" t="str">
            <v/>
          </cell>
          <cell r="R268" t="str">
            <v/>
          </cell>
        </row>
        <row r="269">
          <cell r="K269" t="str">
            <v/>
          </cell>
          <cell r="L269" t="str">
            <v/>
          </cell>
          <cell r="M269" t="str">
            <v/>
          </cell>
          <cell r="O269" t="str">
            <v/>
          </cell>
          <cell r="R269" t="str">
            <v/>
          </cell>
        </row>
        <row r="270">
          <cell r="K270" t="str">
            <v/>
          </cell>
          <cell r="L270" t="str">
            <v/>
          </cell>
          <cell r="M270" t="str">
            <v/>
          </cell>
          <cell r="O270" t="str">
            <v/>
          </cell>
          <cell r="R270" t="str">
            <v/>
          </cell>
        </row>
        <row r="271">
          <cell r="K271" t="str">
            <v/>
          </cell>
          <cell r="L271" t="str">
            <v/>
          </cell>
          <cell r="M271" t="str">
            <v/>
          </cell>
          <cell r="O271" t="str">
            <v/>
          </cell>
          <cell r="R271" t="str">
            <v/>
          </cell>
        </row>
        <row r="272">
          <cell r="K272" t="str">
            <v/>
          </cell>
          <cell r="L272" t="str">
            <v/>
          </cell>
          <cell r="M272" t="str">
            <v/>
          </cell>
          <cell r="O272" t="str">
            <v/>
          </cell>
          <cell r="R272" t="str">
            <v/>
          </cell>
        </row>
        <row r="273">
          <cell r="K273" t="str">
            <v/>
          </cell>
          <cell r="L273" t="str">
            <v/>
          </cell>
          <cell r="M273" t="str">
            <v/>
          </cell>
          <cell r="O273" t="str">
            <v/>
          </cell>
          <cell r="R273" t="str">
            <v/>
          </cell>
        </row>
        <row r="274">
          <cell r="K274" t="str">
            <v/>
          </cell>
          <cell r="L274" t="str">
            <v/>
          </cell>
          <cell r="M274" t="str">
            <v/>
          </cell>
          <cell r="O274" t="str">
            <v/>
          </cell>
          <cell r="R274" t="str">
            <v/>
          </cell>
        </row>
        <row r="275">
          <cell r="K275" t="str">
            <v/>
          </cell>
          <cell r="L275" t="str">
            <v/>
          </cell>
          <cell r="M275" t="str">
            <v/>
          </cell>
          <cell r="O275" t="str">
            <v/>
          </cell>
          <cell r="R275" t="str">
            <v/>
          </cell>
        </row>
        <row r="276">
          <cell r="K276" t="str">
            <v/>
          </cell>
          <cell r="L276" t="str">
            <v/>
          </cell>
          <cell r="M276" t="str">
            <v/>
          </cell>
          <cell r="O276" t="str">
            <v/>
          </cell>
          <cell r="R276" t="str">
            <v/>
          </cell>
        </row>
        <row r="277">
          <cell r="K277" t="str">
            <v/>
          </cell>
          <cell r="L277" t="str">
            <v/>
          </cell>
          <cell r="M277" t="str">
            <v/>
          </cell>
          <cell r="O277" t="str">
            <v/>
          </cell>
          <cell r="R277" t="str">
            <v/>
          </cell>
        </row>
        <row r="278">
          <cell r="K278" t="str">
            <v/>
          </cell>
          <cell r="L278" t="str">
            <v/>
          </cell>
          <cell r="M278" t="str">
            <v/>
          </cell>
          <cell r="O278" t="str">
            <v/>
          </cell>
          <cell r="R278" t="str">
            <v/>
          </cell>
        </row>
        <row r="279">
          <cell r="K279" t="str">
            <v/>
          </cell>
          <cell r="L279" t="str">
            <v/>
          </cell>
          <cell r="M279" t="str">
            <v/>
          </cell>
          <cell r="O279" t="str">
            <v/>
          </cell>
          <cell r="R279" t="str">
            <v/>
          </cell>
        </row>
        <row r="280">
          <cell r="K280" t="str">
            <v/>
          </cell>
          <cell r="L280" t="str">
            <v/>
          </cell>
          <cell r="M280" t="str">
            <v/>
          </cell>
          <cell r="O280" t="str">
            <v/>
          </cell>
          <cell r="R280" t="str">
            <v/>
          </cell>
        </row>
        <row r="281">
          <cell r="K281" t="str">
            <v/>
          </cell>
          <cell r="L281" t="str">
            <v/>
          </cell>
          <cell r="M281" t="str">
            <v/>
          </cell>
          <cell r="O281" t="str">
            <v/>
          </cell>
          <cell r="R281" t="str">
            <v/>
          </cell>
        </row>
        <row r="282">
          <cell r="K282" t="str">
            <v/>
          </cell>
          <cell r="L282" t="str">
            <v/>
          </cell>
          <cell r="M282" t="str">
            <v/>
          </cell>
          <cell r="O282" t="str">
            <v/>
          </cell>
          <cell r="R282" t="str">
            <v/>
          </cell>
        </row>
        <row r="283">
          <cell r="K283" t="str">
            <v/>
          </cell>
          <cell r="L283" t="str">
            <v/>
          </cell>
          <cell r="M283" t="str">
            <v/>
          </cell>
          <cell r="O283" t="str">
            <v/>
          </cell>
          <cell r="R283" t="str">
            <v/>
          </cell>
        </row>
        <row r="284">
          <cell r="K284" t="str">
            <v/>
          </cell>
          <cell r="L284" t="str">
            <v/>
          </cell>
          <cell r="M284" t="str">
            <v/>
          </cell>
          <cell r="O284" t="str">
            <v/>
          </cell>
          <cell r="R284" t="str">
            <v/>
          </cell>
        </row>
        <row r="285">
          <cell r="K285" t="str">
            <v/>
          </cell>
          <cell r="L285" t="str">
            <v/>
          </cell>
          <cell r="M285" t="str">
            <v/>
          </cell>
          <cell r="O285" t="str">
            <v/>
          </cell>
          <cell r="R285" t="str">
            <v/>
          </cell>
        </row>
        <row r="286">
          <cell r="K286" t="str">
            <v/>
          </cell>
          <cell r="L286" t="str">
            <v/>
          </cell>
          <cell r="M286" t="str">
            <v/>
          </cell>
          <cell r="O286" t="str">
            <v/>
          </cell>
          <cell r="R286" t="str">
            <v/>
          </cell>
        </row>
        <row r="287">
          <cell r="K287" t="str">
            <v/>
          </cell>
          <cell r="L287" t="str">
            <v/>
          </cell>
          <cell r="M287" t="str">
            <v/>
          </cell>
          <cell r="O287" t="str">
            <v/>
          </cell>
          <cell r="R287" t="str">
            <v/>
          </cell>
        </row>
        <row r="288">
          <cell r="K288" t="str">
            <v/>
          </cell>
          <cell r="L288" t="str">
            <v/>
          </cell>
          <cell r="M288" t="str">
            <v/>
          </cell>
          <cell r="O288" t="str">
            <v/>
          </cell>
          <cell r="R288" t="str">
            <v/>
          </cell>
        </row>
        <row r="289">
          <cell r="K289" t="str">
            <v/>
          </cell>
          <cell r="L289" t="str">
            <v/>
          </cell>
          <cell r="M289" t="str">
            <v/>
          </cell>
          <cell r="O289" t="str">
            <v/>
          </cell>
          <cell r="R289" t="str">
            <v/>
          </cell>
        </row>
        <row r="290">
          <cell r="K290" t="str">
            <v/>
          </cell>
          <cell r="L290" t="str">
            <v/>
          </cell>
          <cell r="M290" t="str">
            <v/>
          </cell>
          <cell r="O290" t="str">
            <v/>
          </cell>
          <cell r="R290" t="str">
            <v/>
          </cell>
        </row>
        <row r="291">
          <cell r="K291" t="str">
            <v/>
          </cell>
          <cell r="L291" t="str">
            <v/>
          </cell>
          <cell r="M291" t="str">
            <v/>
          </cell>
          <cell r="O291" t="str">
            <v/>
          </cell>
          <cell r="R291" t="str">
            <v/>
          </cell>
        </row>
        <row r="292">
          <cell r="K292" t="str">
            <v/>
          </cell>
          <cell r="L292" t="str">
            <v/>
          </cell>
          <cell r="M292" t="str">
            <v/>
          </cell>
          <cell r="O292" t="str">
            <v/>
          </cell>
          <cell r="R292" t="str">
            <v/>
          </cell>
        </row>
        <row r="293">
          <cell r="K293" t="str">
            <v/>
          </cell>
          <cell r="L293" t="str">
            <v/>
          </cell>
          <cell r="M293" t="str">
            <v/>
          </cell>
          <cell r="O293" t="str">
            <v/>
          </cell>
          <cell r="R293" t="str">
            <v/>
          </cell>
        </row>
        <row r="294">
          <cell r="K294" t="str">
            <v/>
          </cell>
          <cell r="L294" t="str">
            <v/>
          </cell>
          <cell r="M294" t="str">
            <v/>
          </cell>
          <cell r="O294" t="str">
            <v/>
          </cell>
          <cell r="R294" t="str">
            <v/>
          </cell>
        </row>
        <row r="295">
          <cell r="K295" t="str">
            <v/>
          </cell>
          <cell r="L295" t="str">
            <v/>
          </cell>
          <cell r="M295" t="str">
            <v/>
          </cell>
          <cell r="O295" t="str">
            <v/>
          </cell>
          <cell r="R295" t="str">
            <v/>
          </cell>
        </row>
        <row r="296">
          <cell r="K296" t="str">
            <v/>
          </cell>
          <cell r="L296" t="str">
            <v/>
          </cell>
          <cell r="M296" t="str">
            <v/>
          </cell>
          <cell r="O296" t="str">
            <v/>
          </cell>
          <cell r="R296" t="str">
            <v/>
          </cell>
        </row>
        <row r="297">
          <cell r="K297" t="str">
            <v/>
          </cell>
          <cell r="L297" t="str">
            <v/>
          </cell>
          <cell r="M297" t="str">
            <v/>
          </cell>
          <cell r="O297" t="str">
            <v/>
          </cell>
          <cell r="R297" t="str">
            <v/>
          </cell>
        </row>
        <row r="298">
          <cell r="K298" t="str">
            <v/>
          </cell>
          <cell r="L298" t="str">
            <v/>
          </cell>
          <cell r="M298" t="str">
            <v/>
          </cell>
          <cell r="O298" t="str">
            <v/>
          </cell>
          <cell r="R298" t="str">
            <v/>
          </cell>
        </row>
        <row r="299">
          <cell r="K299" t="str">
            <v/>
          </cell>
          <cell r="L299" t="str">
            <v/>
          </cell>
          <cell r="M299" t="str">
            <v/>
          </cell>
          <cell r="O299" t="str">
            <v/>
          </cell>
          <cell r="R299" t="str">
            <v/>
          </cell>
        </row>
        <row r="300">
          <cell r="K300" t="str">
            <v/>
          </cell>
          <cell r="L300" t="str">
            <v/>
          </cell>
          <cell r="M300" t="str">
            <v/>
          </cell>
          <cell r="O300" t="str">
            <v/>
          </cell>
          <cell r="R300" t="str">
            <v/>
          </cell>
        </row>
        <row r="301">
          <cell r="K301" t="str">
            <v/>
          </cell>
          <cell r="L301" t="str">
            <v/>
          </cell>
          <cell r="M301" t="str">
            <v/>
          </cell>
          <cell r="O301" t="str">
            <v/>
          </cell>
          <cell r="R301" t="str">
            <v/>
          </cell>
        </row>
        <row r="302">
          <cell r="K302" t="str">
            <v/>
          </cell>
          <cell r="L302" t="str">
            <v/>
          </cell>
          <cell r="M302" t="str">
            <v/>
          </cell>
          <cell r="O302" t="str">
            <v/>
          </cell>
          <cell r="R302" t="str">
            <v/>
          </cell>
        </row>
        <row r="303">
          <cell r="K303" t="str">
            <v/>
          </cell>
          <cell r="L303" t="str">
            <v/>
          </cell>
          <cell r="M303" t="str">
            <v/>
          </cell>
          <cell r="O303" t="str">
            <v/>
          </cell>
          <cell r="R303" t="str">
            <v/>
          </cell>
        </row>
      </sheetData>
      <sheetData sheetId="24">
        <row r="4">
          <cell r="G4" t="str">
            <v>(pls select)</v>
          </cell>
        </row>
        <row r="8">
          <cell r="H8" t="str">
            <v>(pls select)</v>
          </cell>
        </row>
        <row r="11">
          <cell r="G11" t="str">
            <v>NA</v>
          </cell>
        </row>
        <row r="13">
          <cell r="G13" t="str">
            <v>NA</v>
          </cell>
        </row>
        <row r="20">
          <cell r="G20" t="str">
            <v>NA</v>
          </cell>
        </row>
        <row r="23">
          <cell r="G23" t="str">
            <v>NA</v>
          </cell>
        </row>
        <row r="24">
          <cell r="G24" t="str">
            <v>NA</v>
          </cell>
        </row>
        <row r="27">
          <cell r="G27" t="str">
            <v>NA</v>
          </cell>
        </row>
        <row r="29">
          <cell r="G29" t="str">
            <v>VND</v>
          </cell>
        </row>
        <row r="30">
          <cell r="G30" t="str">
            <v>payable at the beginning</v>
          </cell>
        </row>
        <row r="32">
          <cell r="G32" t="str">
            <v>(pls select)</v>
          </cell>
        </row>
        <row r="36">
          <cell r="G36" t="str">
            <v>(pls select)</v>
          </cell>
        </row>
        <row r="40">
          <cell r="G40" t="str">
            <v>(pls select)</v>
          </cell>
        </row>
        <row r="45">
          <cell r="G45" t="str">
            <v>NA</v>
          </cell>
        </row>
        <row r="49">
          <cell r="G49" t="str">
            <v>NA</v>
          </cell>
        </row>
        <row r="53">
          <cell r="G53" t="str">
            <v>NA</v>
          </cell>
        </row>
        <row r="57">
          <cell r="G57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  <cell r="H72">
            <v>0</v>
          </cell>
        </row>
        <row r="75">
          <cell r="H75">
            <v>0</v>
          </cell>
        </row>
        <row r="124"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O124" t="str">
            <v/>
          </cell>
          <cell r="Q124" t="str">
            <v/>
          </cell>
          <cell r="R124" t="str">
            <v/>
          </cell>
        </row>
        <row r="125">
          <cell r="K125" t="str">
            <v/>
          </cell>
          <cell r="L125" t="str">
            <v/>
          </cell>
          <cell r="M125" t="str">
            <v/>
          </cell>
          <cell r="O125" t="str">
            <v/>
          </cell>
          <cell r="R125" t="str">
            <v/>
          </cell>
        </row>
        <row r="126">
          <cell r="K126" t="str">
            <v/>
          </cell>
          <cell r="L126" t="str">
            <v/>
          </cell>
          <cell r="M126" t="str">
            <v/>
          </cell>
          <cell r="O126" t="str">
            <v/>
          </cell>
          <cell r="R126" t="str">
            <v/>
          </cell>
        </row>
        <row r="127">
          <cell r="K127" t="str">
            <v/>
          </cell>
          <cell r="L127" t="str">
            <v/>
          </cell>
          <cell r="M127" t="str">
            <v/>
          </cell>
          <cell r="O127" t="str">
            <v/>
          </cell>
          <cell r="R127" t="str">
            <v/>
          </cell>
        </row>
        <row r="128">
          <cell r="K128" t="str">
            <v/>
          </cell>
          <cell r="L128" t="str">
            <v/>
          </cell>
          <cell r="M128" t="str">
            <v/>
          </cell>
          <cell r="O128" t="str">
            <v/>
          </cell>
          <cell r="R128" t="str">
            <v/>
          </cell>
        </row>
        <row r="129">
          <cell r="K129" t="str">
            <v/>
          </cell>
          <cell r="L129" t="str">
            <v/>
          </cell>
          <cell r="M129" t="str">
            <v/>
          </cell>
          <cell r="O129" t="str">
            <v/>
          </cell>
          <cell r="R129" t="str">
            <v/>
          </cell>
        </row>
        <row r="130">
          <cell r="K130" t="str">
            <v/>
          </cell>
          <cell r="L130" t="str">
            <v/>
          </cell>
          <cell r="M130" t="str">
            <v/>
          </cell>
          <cell r="O130" t="str">
            <v/>
          </cell>
          <cell r="R130" t="str">
            <v/>
          </cell>
        </row>
        <row r="131">
          <cell r="K131" t="str">
            <v/>
          </cell>
          <cell r="L131" t="str">
            <v/>
          </cell>
          <cell r="M131" t="str">
            <v/>
          </cell>
          <cell r="O131" t="str">
            <v/>
          </cell>
          <cell r="R131" t="str">
            <v/>
          </cell>
        </row>
        <row r="132">
          <cell r="K132" t="str">
            <v/>
          </cell>
          <cell r="L132" t="str">
            <v/>
          </cell>
          <cell r="M132" t="str">
            <v/>
          </cell>
          <cell r="O132" t="str">
            <v/>
          </cell>
          <cell r="R132" t="str">
            <v/>
          </cell>
        </row>
        <row r="133">
          <cell r="K133" t="str">
            <v/>
          </cell>
          <cell r="L133" t="str">
            <v/>
          </cell>
          <cell r="M133" t="str">
            <v/>
          </cell>
          <cell r="O133" t="str">
            <v/>
          </cell>
          <cell r="R133" t="str">
            <v/>
          </cell>
        </row>
        <row r="134">
          <cell r="K134" t="str">
            <v/>
          </cell>
          <cell r="L134" t="str">
            <v/>
          </cell>
          <cell r="M134" t="str">
            <v/>
          </cell>
          <cell r="O134" t="str">
            <v/>
          </cell>
          <cell r="R134" t="str">
            <v/>
          </cell>
        </row>
        <row r="135">
          <cell r="K135" t="str">
            <v/>
          </cell>
          <cell r="L135" t="str">
            <v/>
          </cell>
          <cell r="M135" t="str">
            <v/>
          </cell>
          <cell r="O135" t="str">
            <v/>
          </cell>
          <cell r="R135" t="str">
            <v/>
          </cell>
        </row>
        <row r="136">
          <cell r="K136" t="str">
            <v/>
          </cell>
          <cell r="L136" t="str">
            <v/>
          </cell>
          <cell r="M136" t="str">
            <v/>
          </cell>
          <cell r="O136" t="str">
            <v/>
          </cell>
          <cell r="R136" t="str">
            <v/>
          </cell>
        </row>
        <row r="137">
          <cell r="K137" t="str">
            <v/>
          </cell>
          <cell r="L137" t="str">
            <v/>
          </cell>
          <cell r="M137" t="str">
            <v/>
          </cell>
          <cell r="O137" t="str">
            <v/>
          </cell>
          <cell r="R137" t="str">
            <v/>
          </cell>
        </row>
        <row r="138">
          <cell r="K138" t="str">
            <v/>
          </cell>
          <cell r="L138" t="str">
            <v/>
          </cell>
          <cell r="M138" t="str">
            <v/>
          </cell>
          <cell r="O138" t="str">
            <v/>
          </cell>
          <cell r="R138" t="str">
            <v/>
          </cell>
        </row>
        <row r="139">
          <cell r="K139" t="str">
            <v/>
          </cell>
          <cell r="L139" t="str">
            <v/>
          </cell>
          <cell r="M139" t="str">
            <v/>
          </cell>
          <cell r="O139" t="str">
            <v/>
          </cell>
          <cell r="R139" t="str">
            <v/>
          </cell>
        </row>
        <row r="140">
          <cell r="K140" t="str">
            <v/>
          </cell>
          <cell r="L140" t="str">
            <v/>
          </cell>
          <cell r="M140" t="str">
            <v/>
          </cell>
          <cell r="O140" t="str">
            <v/>
          </cell>
          <cell r="R140" t="str">
            <v/>
          </cell>
        </row>
        <row r="141">
          <cell r="K141" t="str">
            <v/>
          </cell>
          <cell r="L141" t="str">
            <v/>
          </cell>
          <cell r="M141" t="str">
            <v/>
          </cell>
          <cell r="O141" t="str">
            <v/>
          </cell>
          <cell r="R141" t="str">
            <v/>
          </cell>
        </row>
        <row r="142">
          <cell r="K142" t="str">
            <v/>
          </cell>
          <cell r="L142" t="str">
            <v/>
          </cell>
          <cell r="M142" t="str">
            <v/>
          </cell>
          <cell r="O142" t="str">
            <v/>
          </cell>
          <cell r="R142" t="str">
            <v/>
          </cell>
        </row>
        <row r="143">
          <cell r="K143" t="str">
            <v/>
          </cell>
          <cell r="L143" t="str">
            <v/>
          </cell>
          <cell r="M143" t="str">
            <v/>
          </cell>
          <cell r="O143" t="str">
            <v/>
          </cell>
          <cell r="R143" t="str">
            <v/>
          </cell>
        </row>
        <row r="144">
          <cell r="K144" t="str">
            <v/>
          </cell>
          <cell r="L144" t="str">
            <v/>
          </cell>
          <cell r="M144" t="str">
            <v/>
          </cell>
          <cell r="O144" t="str">
            <v/>
          </cell>
          <cell r="R144" t="str">
            <v/>
          </cell>
        </row>
        <row r="145">
          <cell r="K145" t="str">
            <v/>
          </cell>
          <cell r="L145" t="str">
            <v/>
          </cell>
          <cell r="M145" t="str">
            <v/>
          </cell>
          <cell r="O145" t="str">
            <v/>
          </cell>
          <cell r="R145" t="str">
            <v/>
          </cell>
        </row>
        <row r="146">
          <cell r="K146" t="str">
            <v/>
          </cell>
          <cell r="L146" t="str">
            <v/>
          </cell>
          <cell r="M146" t="str">
            <v/>
          </cell>
          <cell r="O146" t="str">
            <v/>
          </cell>
          <cell r="R146" t="str">
            <v/>
          </cell>
        </row>
        <row r="147">
          <cell r="K147" t="str">
            <v/>
          </cell>
          <cell r="L147" t="str">
            <v/>
          </cell>
          <cell r="M147" t="str">
            <v/>
          </cell>
          <cell r="O147" t="str">
            <v/>
          </cell>
          <cell r="R147" t="str">
            <v/>
          </cell>
        </row>
        <row r="148">
          <cell r="K148" t="str">
            <v/>
          </cell>
          <cell r="L148" t="str">
            <v/>
          </cell>
          <cell r="M148" t="str">
            <v/>
          </cell>
          <cell r="O148" t="str">
            <v/>
          </cell>
          <cell r="R148" t="str">
            <v/>
          </cell>
        </row>
        <row r="149">
          <cell r="K149" t="str">
            <v/>
          </cell>
          <cell r="L149" t="str">
            <v/>
          </cell>
          <cell r="M149" t="str">
            <v/>
          </cell>
          <cell r="O149" t="str">
            <v/>
          </cell>
          <cell r="R149" t="str">
            <v/>
          </cell>
        </row>
        <row r="150">
          <cell r="K150" t="str">
            <v/>
          </cell>
          <cell r="L150" t="str">
            <v/>
          </cell>
          <cell r="M150" t="str">
            <v/>
          </cell>
          <cell r="O150" t="str">
            <v/>
          </cell>
          <cell r="R150" t="str">
            <v/>
          </cell>
        </row>
        <row r="151">
          <cell r="K151" t="str">
            <v/>
          </cell>
          <cell r="L151" t="str">
            <v/>
          </cell>
          <cell r="M151" t="str">
            <v/>
          </cell>
          <cell r="O151" t="str">
            <v/>
          </cell>
          <cell r="R151" t="str">
            <v/>
          </cell>
        </row>
        <row r="152">
          <cell r="K152" t="str">
            <v/>
          </cell>
          <cell r="L152" t="str">
            <v/>
          </cell>
          <cell r="M152" t="str">
            <v/>
          </cell>
          <cell r="O152" t="str">
            <v/>
          </cell>
          <cell r="R152" t="str">
            <v/>
          </cell>
        </row>
        <row r="153">
          <cell r="K153" t="str">
            <v/>
          </cell>
          <cell r="L153" t="str">
            <v/>
          </cell>
          <cell r="M153" t="str">
            <v/>
          </cell>
          <cell r="O153" t="str">
            <v/>
          </cell>
          <cell r="R153" t="str">
            <v/>
          </cell>
        </row>
        <row r="154">
          <cell r="K154" t="str">
            <v/>
          </cell>
          <cell r="L154" t="str">
            <v/>
          </cell>
          <cell r="M154" t="str">
            <v/>
          </cell>
          <cell r="O154" t="str">
            <v/>
          </cell>
          <cell r="R154" t="str">
            <v/>
          </cell>
        </row>
        <row r="155">
          <cell r="K155" t="str">
            <v/>
          </cell>
          <cell r="L155" t="str">
            <v/>
          </cell>
          <cell r="M155" t="str">
            <v/>
          </cell>
          <cell r="O155" t="str">
            <v/>
          </cell>
          <cell r="R155" t="str">
            <v/>
          </cell>
        </row>
        <row r="156">
          <cell r="K156" t="str">
            <v/>
          </cell>
          <cell r="L156" t="str">
            <v/>
          </cell>
          <cell r="M156" t="str">
            <v/>
          </cell>
          <cell r="O156" t="str">
            <v/>
          </cell>
          <cell r="R156" t="str">
            <v/>
          </cell>
        </row>
        <row r="157">
          <cell r="K157" t="str">
            <v/>
          </cell>
          <cell r="L157" t="str">
            <v/>
          </cell>
          <cell r="M157" t="str">
            <v/>
          </cell>
          <cell r="O157" t="str">
            <v/>
          </cell>
          <cell r="R157" t="str">
            <v/>
          </cell>
        </row>
        <row r="158">
          <cell r="K158" t="str">
            <v/>
          </cell>
          <cell r="L158" t="str">
            <v/>
          </cell>
          <cell r="M158" t="str">
            <v/>
          </cell>
          <cell r="O158" t="str">
            <v/>
          </cell>
          <cell r="R158" t="str">
            <v/>
          </cell>
        </row>
        <row r="159">
          <cell r="K159" t="str">
            <v/>
          </cell>
          <cell r="L159" t="str">
            <v/>
          </cell>
          <cell r="M159" t="str">
            <v/>
          </cell>
          <cell r="O159" t="str">
            <v/>
          </cell>
          <cell r="R159" t="str">
            <v/>
          </cell>
        </row>
        <row r="160">
          <cell r="K160" t="str">
            <v/>
          </cell>
          <cell r="L160" t="str">
            <v/>
          </cell>
          <cell r="M160" t="str">
            <v/>
          </cell>
          <cell r="O160" t="str">
            <v/>
          </cell>
          <cell r="R160" t="str">
            <v/>
          </cell>
        </row>
        <row r="161">
          <cell r="K161" t="str">
            <v/>
          </cell>
          <cell r="L161" t="str">
            <v/>
          </cell>
          <cell r="M161" t="str">
            <v/>
          </cell>
          <cell r="O161" t="str">
            <v/>
          </cell>
          <cell r="R161" t="str">
            <v/>
          </cell>
        </row>
        <row r="162">
          <cell r="K162" t="str">
            <v/>
          </cell>
          <cell r="L162" t="str">
            <v/>
          </cell>
          <cell r="M162" t="str">
            <v/>
          </cell>
          <cell r="O162" t="str">
            <v/>
          </cell>
          <cell r="R162" t="str">
            <v/>
          </cell>
        </row>
        <row r="163">
          <cell r="K163" t="str">
            <v/>
          </cell>
          <cell r="L163" t="str">
            <v/>
          </cell>
          <cell r="M163" t="str">
            <v/>
          </cell>
          <cell r="O163" t="str">
            <v/>
          </cell>
          <cell r="R163" t="str">
            <v/>
          </cell>
        </row>
        <row r="164">
          <cell r="K164" t="str">
            <v/>
          </cell>
          <cell r="L164" t="str">
            <v/>
          </cell>
          <cell r="M164" t="str">
            <v/>
          </cell>
          <cell r="O164" t="str">
            <v/>
          </cell>
          <cell r="R164" t="str">
            <v/>
          </cell>
        </row>
        <row r="165">
          <cell r="K165" t="str">
            <v/>
          </cell>
          <cell r="L165" t="str">
            <v/>
          </cell>
          <cell r="M165" t="str">
            <v/>
          </cell>
          <cell r="O165" t="str">
            <v/>
          </cell>
          <cell r="R165" t="str">
            <v/>
          </cell>
        </row>
        <row r="166">
          <cell r="K166" t="str">
            <v/>
          </cell>
          <cell r="L166" t="str">
            <v/>
          </cell>
          <cell r="M166" t="str">
            <v/>
          </cell>
          <cell r="O166" t="str">
            <v/>
          </cell>
          <cell r="R166" t="str">
            <v/>
          </cell>
        </row>
        <row r="167">
          <cell r="K167" t="str">
            <v/>
          </cell>
          <cell r="L167" t="str">
            <v/>
          </cell>
          <cell r="M167" t="str">
            <v/>
          </cell>
          <cell r="O167" t="str">
            <v/>
          </cell>
          <cell r="R167" t="str">
            <v/>
          </cell>
        </row>
        <row r="168">
          <cell r="K168" t="str">
            <v/>
          </cell>
          <cell r="L168" t="str">
            <v/>
          </cell>
          <cell r="M168" t="str">
            <v/>
          </cell>
          <cell r="O168" t="str">
            <v/>
          </cell>
          <cell r="R168" t="str">
            <v/>
          </cell>
        </row>
        <row r="169">
          <cell r="K169" t="str">
            <v/>
          </cell>
          <cell r="L169" t="str">
            <v/>
          </cell>
          <cell r="M169" t="str">
            <v/>
          </cell>
          <cell r="O169" t="str">
            <v/>
          </cell>
          <cell r="R169" t="str">
            <v/>
          </cell>
        </row>
        <row r="170">
          <cell r="K170" t="str">
            <v/>
          </cell>
          <cell r="L170" t="str">
            <v/>
          </cell>
          <cell r="M170" t="str">
            <v/>
          </cell>
          <cell r="O170" t="str">
            <v/>
          </cell>
          <cell r="R170" t="str">
            <v/>
          </cell>
        </row>
        <row r="171">
          <cell r="K171" t="str">
            <v/>
          </cell>
          <cell r="L171" t="str">
            <v/>
          </cell>
          <cell r="M171" t="str">
            <v/>
          </cell>
          <cell r="O171" t="str">
            <v/>
          </cell>
          <cell r="R171" t="str">
            <v/>
          </cell>
        </row>
        <row r="172">
          <cell r="K172" t="str">
            <v/>
          </cell>
          <cell r="L172" t="str">
            <v/>
          </cell>
          <cell r="M172" t="str">
            <v/>
          </cell>
          <cell r="O172" t="str">
            <v/>
          </cell>
          <cell r="R172" t="str">
            <v/>
          </cell>
        </row>
        <row r="173">
          <cell r="K173" t="str">
            <v/>
          </cell>
          <cell r="L173" t="str">
            <v/>
          </cell>
          <cell r="M173" t="str">
            <v/>
          </cell>
          <cell r="O173" t="str">
            <v/>
          </cell>
          <cell r="R173" t="str">
            <v/>
          </cell>
        </row>
        <row r="174">
          <cell r="K174" t="str">
            <v/>
          </cell>
          <cell r="L174" t="str">
            <v/>
          </cell>
          <cell r="M174" t="str">
            <v/>
          </cell>
          <cell r="O174" t="str">
            <v/>
          </cell>
          <cell r="R174" t="str">
            <v/>
          </cell>
        </row>
        <row r="175">
          <cell r="K175" t="str">
            <v/>
          </cell>
          <cell r="L175" t="str">
            <v/>
          </cell>
          <cell r="M175" t="str">
            <v/>
          </cell>
          <cell r="O175" t="str">
            <v/>
          </cell>
          <cell r="R175" t="str">
            <v/>
          </cell>
        </row>
        <row r="176">
          <cell r="K176" t="str">
            <v/>
          </cell>
          <cell r="L176" t="str">
            <v/>
          </cell>
          <cell r="M176" t="str">
            <v/>
          </cell>
          <cell r="O176" t="str">
            <v/>
          </cell>
          <cell r="R176" t="str">
            <v/>
          </cell>
        </row>
        <row r="177">
          <cell r="K177" t="str">
            <v/>
          </cell>
          <cell r="L177" t="str">
            <v/>
          </cell>
          <cell r="M177" t="str">
            <v/>
          </cell>
          <cell r="O177" t="str">
            <v/>
          </cell>
          <cell r="R177" t="str">
            <v/>
          </cell>
        </row>
        <row r="178">
          <cell r="K178" t="str">
            <v/>
          </cell>
          <cell r="L178" t="str">
            <v/>
          </cell>
          <cell r="M178" t="str">
            <v/>
          </cell>
          <cell r="O178" t="str">
            <v/>
          </cell>
          <cell r="R178" t="str">
            <v/>
          </cell>
        </row>
        <row r="179">
          <cell r="K179" t="str">
            <v/>
          </cell>
          <cell r="L179" t="str">
            <v/>
          </cell>
          <cell r="M179" t="str">
            <v/>
          </cell>
          <cell r="O179" t="str">
            <v/>
          </cell>
          <cell r="R179" t="str">
            <v/>
          </cell>
        </row>
        <row r="180">
          <cell r="K180" t="str">
            <v/>
          </cell>
          <cell r="L180" t="str">
            <v/>
          </cell>
          <cell r="M180" t="str">
            <v/>
          </cell>
          <cell r="O180" t="str">
            <v/>
          </cell>
          <cell r="R180" t="str">
            <v/>
          </cell>
        </row>
        <row r="181">
          <cell r="K181" t="str">
            <v/>
          </cell>
          <cell r="L181" t="str">
            <v/>
          </cell>
          <cell r="M181" t="str">
            <v/>
          </cell>
          <cell r="O181" t="str">
            <v/>
          </cell>
          <cell r="R181" t="str">
            <v/>
          </cell>
        </row>
        <row r="182">
          <cell r="K182" t="str">
            <v/>
          </cell>
          <cell r="L182" t="str">
            <v/>
          </cell>
          <cell r="M182" t="str">
            <v/>
          </cell>
          <cell r="O182" t="str">
            <v/>
          </cell>
          <cell r="R182" t="str">
            <v/>
          </cell>
        </row>
        <row r="183">
          <cell r="K183" t="str">
            <v/>
          </cell>
          <cell r="L183" t="str">
            <v/>
          </cell>
          <cell r="M183" t="str">
            <v/>
          </cell>
          <cell r="O183" t="str">
            <v/>
          </cell>
          <cell r="R183" t="str">
            <v/>
          </cell>
        </row>
        <row r="184">
          <cell r="K184" t="str">
            <v/>
          </cell>
          <cell r="L184" t="str">
            <v/>
          </cell>
          <cell r="M184" t="str">
            <v/>
          </cell>
          <cell r="O184" t="str">
            <v/>
          </cell>
          <cell r="R184" t="str">
            <v/>
          </cell>
        </row>
        <row r="185">
          <cell r="K185" t="str">
            <v/>
          </cell>
          <cell r="L185" t="str">
            <v/>
          </cell>
          <cell r="M185" t="str">
            <v/>
          </cell>
          <cell r="O185" t="str">
            <v/>
          </cell>
          <cell r="R185" t="str">
            <v/>
          </cell>
        </row>
        <row r="186">
          <cell r="K186" t="str">
            <v/>
          </cell>
          <cell r="L186" t="str">
            <v/>
          </cell>
          <cell r="M186" t="str">
            <v/>
          </cell>
          <cell r="O186" t="str">
            <v/>
          </cell>
          <cell r="R186" t="str">
            <v/>
          </cell>
        </row>
        <row r="187">
          <cell r="K187" t="str">
            <v/>
          </cell>
          <cell r="L187" t="str">
            <v/>
          </cell>
          <cell r="M187" t="str">
            <v/>
          </cell>
          <cell r="O187" t="str">
            <v/>
          </cell>
          <cell r="R187" t="str">
            <v/>
          </cell>
        </row>
        <row r="188">
          <cell r="K188" t="str">
            <v/>
          </cell>
          <cell r="L188" t="str">
            <v/>
          </cell>
          <cell r="M188" t="str">
            <v/>
          </cell>
          <cell r="O188" t="str">
            <v/>
          </cell>
          <cell r="R188" t="str">
            <v/>
          </cell>
        </row>
        <row r="189">
          <cell r="K189" t="str">
            <v/>
          </cell>
          <cell r="L189" t="str">
            <v/>
          </cell>
          <cell r="M189" t="str">
            <v/>
          </cell>
          <cell r="O189" t="str">
            <v/>
          </cell>
          <cell r="R189" t="str">
            <v/>
          </cell>
        </row>
        <row r="190">
          <cell r="K190" t="str">
            <v/>
          </cell>
          <cell r="L190" t="str">
            <v/>
          </cell>
          <cell r="M190" t="str">
            <v/>
          </cell>
          <cell r="O190" t="str">
            <v/>
          </cell>
          <cell r="R190" t="str">
            <v/>
          </cell>
        </row>
        <row r="191">
          <cell r="K191" t="str">
            <v/>
          </cell>
          <cell r="L191" t="str">
            <v/>
          </cell>
          <cell r="M191" t="str">
            <v/>
          </cell>
          <cell r="O191" t="str">
            <v/>
          </cell>
          <cell r="R191" t="str">
            <v/>
          </cell>
        </row>
        <row r="192">
          <cell r="K192" t="str">
            <v/>
          </cell>
          <cell r="L192" t="str">
            <v/>
          </cell>
          <cell r="M192" t="str">
            <v/>
          </cell>
          <cell r="O192" t="str">
            <v/>
          </cell>
          <cell r="R192" t="str">
            <v/>
          </cell>
        </row>
        <row r="193">
          <cell r="K193" t="str">
            <v/>
          </cell>
          <cell r="L193" t="str">
            <v/>
          </cell>
          <cell r="M193" t="str">
            <v/>
          </cell>
          <cell r="O193" t="str">
            <v/>
          </cell>
          <cell r="R193" t="str">
            <v/>
          </cell>
        </row>
        <row r="194">
          <cell r="K194" t="str">
            <v/>
          </cell>
          <cell r="L194" t="str">
            <v/>
          </cell>
          <cell r="M194" t="str">
            <v/>
          </cell>
          <cell r="O194" t="str">
            <v/>
          </cell>
          <cell r="R194" t="str">
            <v/>
          </cell>
        </row>
        <row r="195">
          <cell r="K195" t="str">
            <v/>
          </cell>
          <cell r="L195" t="str">
            <v/>
          </cell>
          <cell r="M195" t="str">
            <v/>
          </cell>
          <cell r="O195" t="str">
            <v/>
          </cell>
          <cell r="R195" t="str">
            <v/>
          </cell>
        </row>
        <row r="196">
          <cell r="K196" t="str">
            <v/>
          </cell>
          <cell r="L196" t="str">
            <v/>
          </cell>
          <cell r="M196" t="str">
            <v/>
          </cell>
          <cell r="O196" t="str">
            <v/>
          </cell>
          <cell r="R196" t="str">
            <v/>
          </cell>
        </row>
        <row r="197">
          <cell r="K197" t="str">
            <v/>
          </cell>
          <cell r="L197" t="str">
            <v/>
          </cell>
          <cell r="M197" t="str">
            <v/>
          </cell>
          <cell r="O197" t="str">
            <v/>
          </cell>
          <cell r="R197" t="str">
            <v/>
          </cell>
        </row>
        <row r="198">
          <cell r="K198" t="str">
            <v/>
          </cell>
          <cell r="L198" t="str">
            <v/>
          </cell>
          <cell r="M198" t="str">
            <v/>
          </cell>
          <cell r="O198" t="str">
            <v/>
          </cell>
          <cell r="R198" t="str">
            <v/>
          </cell>
        </row>
        <row r="199">
          <cell r="K199" t="str">
            <v/>
          </cell>
          <cell r="L199" t="str">
            <v/>
          </cell>
          <cell r="M199" t="str">
            <v/>
          </cell>
          <cell r="O199" t="str">
            <v/>
          </cell>
          <cell r="R199" t="str">
            <v/>
          </cell>
        </row>
        <row r="200">
          <cell r="K200" t="str">
            <v/>
          </cell>
          <cell r="L200" t="str">
            <v/>
          </cell>
          <cell r="M200" t="str">
            <v/>
          </cell>
          <cell r="O200" t="str">
            <v/>
          </cell>
          <cell r="R200" t="str">
            <v/>
          </cell>
        </row>
        <row r="201">
          <cell r="K201" t="str">
            <v/>
          </cell>
          <cell r="L201" t="str">
            <v/>
          </cell>
          <cell r="M201" t="str">
            <v/>
          </cell>
          <cell r="O201" t="str">
            <v/>
          </cell>
          <cell r="R201" t="str">
            <v/>
          </cell>
        </row>
        <row r="202">
          <cell r="K202" t="str">
            <v/>
          </cell>
          <cell r="L202" t="str">
            <v/>
          </cell>
          <cell r="M202" t="str">
            <v/>
          </cell>
          <cell r="O202" t="str">
            <v/>
          </cell>
          <cell r="R202" t="str">
            <v/>
          </cell>
        </row>
        <row r="203">
          <cell r="K203" t="str">
            <v/>
          </cell>
          <cell r="L203" t="str">
            <v/>
          </cell>
          <cell r="M203" t="str">
            <v/>
          </cell>
          <cell r="O203" t="str">
            <v/>
          </cell>
          <cell r="R203" t="str">
            <v/>
          </cell>
        </row>
        <row r="204">
          <cell r="K204" t="str">
            <v/>
          </cell>
          <cell r="L204" t="str">
            <v/>
          </cell>
          <cell r="M204" t="str">
            <v/>
          </cell>
          <cell r="O204" t="str">
            <v/>
          </cell>
          <cell r="R204" t="str">
            <v/>
          </cell>
        </row>
        <row r="205">
          <cell r="K205" t="str">
            <v/>
          </cell>
          <cell r="L205" t="str">
            <v/>
          </cell>
          <cell r="M205" t="str">
            <v/>
          </cell>
          <cell r="O205" t="str">
            <v/>
          </cell>
          <cell r="R205" t="str">
            <v/>
          </cell>
        </row>
        <row r="206">
          <cell r="K206" t="str">
            <v/>
          </cell>
          <cell r="L206" t="str">
            <v/>
          </cell>
          <cell r="M206" t="str">
            <v/>
          </cell>
          <cell r="O206" t="str">
            <v/>
          </cell>
          <cell r="R206" t="str">
            <v/>
          </cell>
        </row>
        <row r="207">
          <cell r="K207" t="str">
            <v/>
          </cell>
          <cell r="L207" t="str">
            <v/>
          </cell>
          <cell r="M207" t="str">
            <v/>
          </cell>
          <cell r="O207" t="str">
            <v/>
          </cell>
          <cell r="R207" t="str">
            <v/>
          </cell>
        </row>
        <row r="208">
          <cell r="K208" t="str">
            <v/>
          </cell>
          <cell r="L208" t="str">
            <v/>
          </cell>
          <cell r="M208" t="str">
            <v/>
          </cell>
          <cell r="O208" t="str">
            <v/>
          </cell>
          <cell r="R208" t="str">
            <v/>
          </cell>
        </row>
        <row r="209">
          <cell r="K209" t="str">
            <v/>
          </cell>
          <cell r="L209" t="str">
            <v/>
          </cell>
          <cell r="M209" t="str">
            <v/>
          </cell>
          <cell r="O209" t="str">
            <v/>
          </cell>
          <cell r="R209" t="str">
            <v/>
          </cell>
        </row>
        <row r="210">
          <cell r="K210" t="str">
            <v/>
          </cell>
          <cell r="L210" t="str">
            <v/>
          </cell>
          <cell r="M210" t="str">
            <v/>
          </cell>
          <cell r="O210" t="str">
            <v/>
          </cell>
          <cell r="R210" t="str">
            <v/>
          </cell>
        </row>
        <row r="211">
          <cell r="K211" t="str">
            <v/>
          </cell>
          <cell r="L211" t="str">
            <v/>
          </cell>
          <cell r="M211" t="str">
            <v/>
          </cell>
          <cell r="O211" t="str">
            <v/>
          </cell>
          <cell r="R211" t="str">
            <v/>
          </cell>
        </row>
        <row r="212">
          <cell r="K212" t="str">
            <v/>
          </cell>
          <cell r="L212" t="str">
            <v/>
          </cell>
          <cell r="M212" t="str">
            <v/>
          </cell>
          <cell r="O212" t="str">
            <v/>
          </cell>
          <cell r="R212" t="str">
            <v/>
          </cell>
        </row>
        <row r="213">
          <cell r="K213" t="str">
            <v/>
          </cell>
          <cell r="L213" t="str">
            <v/>
          </cell>
          <cell r="M213" t="str">
            <v/>
          </cell>
          <cell r="O213" t="str">
            <v/>
          </cell>
          <cell r="R213" t="str">
            <v/>
          </cell>
        </row>
        <row r="214">
          <cell r="K214" t="str">
            <v/>
          </cell>
          <cell r="L214" t="str">
            <v/>
          </cell>
          <cell r="M214" t="str">
            <v/>
          </cell>
          <cell r="O214" t="str">
            <v/>
          </cell>
          <cell r="R214" t="str">
            <v/>
          </cell>
        </row>
        <row r="215">
          <cell r="K215" t="str">
            <v/>
          </cell>
          <cell r="L215" t="str">
            <v/>
          </cell>
          <cell r="M215" t="str">
            <v/>
          </cell>
          <cell r="O215" t="str">
            <v/>
          </cell>
          <cell r="R215" t="str">
            <v/>
          </cell>
        </row>
        <row r="216">
          <cell r="K216" t="str">
            <v/>
          </cell>
          <cell r="L216" t="str">
            <v/>
          </cell>
          <cell r="M216" t="str">
            <v/>
          </cell>
          <cell r="O216" t="str">
            <v/>
          </cell>
          <cell r="R216" t="str">
            <v/>
          </cell>
        </row>
        <row r="217">
          <cell r="K217" t="str">
            <v/>
          </cell>
          <cell r="L217" t="str">
            <v/>
          </cell>
          <cell r="M217" t="str">
            <v/>
          </cell>
          <cell r="O217" t="str">
            <v/>
          </cell>
          <cell r="R217" t="str">
            <v/>
          </cell>
        </row>
        <row r="218">
          <cell r="K218" t="str">
            <v/>
          </cell>
          <cell r="L218" t="str">
            <v/>
          </cell>
          <cell r="M218" t="str">
            <v/>
          </cell>
          <cell r="O218" t="str">
            <v/>
          </cell>
          <cell r="R218" t="str">
            <v/>
          </cell>
        </row>
        <row r="219">
          <cell r="K219" t="str">
            <v/>
          </cell>
          <cell r="L219" t="str">
            <v/>
          </cell>
          <cell r="M219" t="str">
            <v/>
          </cell>
          <cell r="O219" t="str">
            <v/>
          </cell>
          <cell r="R219" t="str">
            <v/>
          </cell>
        </row>
        <row r="220">
          <cell r="K220" t="str">
            <v/>
          </cell>
          <cell r="L220" t="str">
            <v/>
          </cell>
          <cell r="M220" t="str">
            <v/>
          </cell>
          <cell r="O220" t="str">
            <v/>
          </cell>
          <cell r="R220" t="str">
            <v/>
          </cell>
        </row>
        <row r="221">
          <cell r="K221" t="str">
            <v/>
          </cell>
          <cell r="L221" t="str">
            <v/>
          </cell>
          <cell r="M221" t="str">
            <v/>
          </cell>
          <cell r="O221" t="str">
            <v/>
          </cell>
          <cell r="R221" t="str">
            <v/>
          </cell>
        </row>
        <row r="222">
          <cell r="K222" t="str">
            <v/>
          </cell>
          <cell r="L222" t="str">
            <v/>
          </cell>
          <cell r="M222" t="str">
            <v/>
          </cell>
          <cell r="O222" t="str">
            <v/>
          </cell>
          <cell r="R222" t="str">
            <v/>
          </cell>
        </row>
        <row r="223">
          <cell r="K223" t="str">
            <v/>
          </cell>
          <cell r="L223" t="str">
            <v/>
          </cell>
          <cell r="M223" t="str">
            <v/>
          </cell>
          <cell r="O223" t="str">
            <v/>
          </cell>
          <cell r="R223" t="str">
            <v/>
          </cell>
        </row>
        <row r="224">
          <cell r="K224" t="str">
            <v/>
          </cell>
          <cell r="L224" t="str">
            <v/>
          </cell>
          <cell r="M224" t="str">
            <v/>
          </cell>
          <cell r="O224" t="str">
            <v/>
          </cell>
          <cell r="R224" t="str">
            <v/>
          </cell>
        </row>
        <row r="225">
          <cell r="K225" t="str">
            <v/>
          </cell>
          <cell r="L225" t="str">
            <v/>
          </cell>
          <cell r="M225" t="str">
            <v/>
          </cell>
          <cell r="O225" t="str">
            <v/>
          </cell>
          <cell r="R225" t="str">
            <v/>
          </cell>
        </row>
        <row r="226">
          <cell r="K226" t="str">
            <v/>
          </cell>
          <cell r="L226" t="str">
            <v/>
          </cell>
          <cell r="M226" t="str">
            <v/>
          </cell>
          <cell r="O226" t="str">
            <v/>
          </cell>
          <cell r="R226" t="str">
            <v/>
          </cell>
        </row>
        <row r="227">
          <cell r="K227" t="str">
            <v/>
          </cell>
          <cell r="L227" t="str">
            <v/>
          </cell>
          <cell r="M227" t="str">
            <v/>
          </cell>
          <cell r="O227" t="str">
            <v/>
          </cell>
          <cell r="R227" t="str">
            <v/>
          </cell>
        </row>
        <row r="228">
          <cell r="K228" t="str">
            <v/>
          </cell>
          <cell r="L228" t="str">
            <v/>
          </cell>
          <cell r="M228" t="str">
            <v/>
          </cell>
          <cell r="O228" t="str">
            <v/>
          </cell>
          <cell r="R228" t="str">
            <v/>
          </cell>
        </row>
        <row r="229">
          <cell r="K229" t="str">
            <v/>
          </cell>
          <cell r="L229" t="str">
            <v/>
          </cell>
          <cell r="M229" t="str">
            <v/>
          </cell>
          <cell r="O229" t="str">
            <v/>
          </cell>
          <cell r="R229" t="str">
            <v/>
          </cell>
        </row>
        <row r="230">
          <cell r="K230" t="str">
            <v/>
          </cell>
          <cell r="L230" t="str">
            <v/>
          </cell>
          <cell r="M230" t="str">
            <v/>
          </cell>
          <cell r="O230" t="str">
            <v/>
          </cell>
          <cell r="R230" t="str">
            <v/>
          </cell>
        </row>
        <row r="231">
          <cell r="K231" t="str">
            <v/>
          </cell>
          <cell r="L231" t="str">
            <v/>
          </cell>
          <cell r="M231" t="str">
            <v/>
          </cell>
          <cell r="O231" t="str">
            <v/>
          </cell>
          <cell r="R231" t="str">
            <v/>
          </cell>
        </row>
        <row r="232">
          <cell r="K232" t="str">
            <v/>
          </cell>
          <cell r="L232" t="str">
            <v/>
          </cell>
          <cell r="M232" t="str">
            <v/>
          </cell>
          <cell r="O232" t="str">
            <v/>
          </cell>
          <cell r="R232" t="str">
            <v/>
          </cell>
        </row>
        <row r="233">
          <cell r="K233" t="str">
            <v/>
          </cell>
          <cell r="L233" t="str">
            <v/>
          </cell>
          <cell r="M233" t="str">
            <v/>
          </cell>
          <cell r="O233" t="str">
            <v/>
          </cell>
          <cell r="R233" t="str">
            <v/>
          </cell>
        </row>
        <row r="234">
          <cell r="K234" t="str">
            <v/>
          </cell>
          <cell r="L234" t="str">
            <v/>
          </cell>
          <cell r="M234" t="str">
            <v/>
          </cell>
          <cell r="O234" t="str">
            <v/>
          </cell>
          <cell r="R234" t="str">
            <v/>
          </cell>
        </row>
        <row r="235">
          <cell r="K235" t="str">
            <v/>
          </cell>
          <cell r="L235" t="str">
            <v/>
          </cell>
          <cell r="M235" t="str">
            <v/>
          </cell>
          <cell r="O235" t="str">
            <v/>
          </cell>
          <cell r="R235" t="str">
            <v/>
          </cell>
        </row>
        <row r="236">
          <cell r="K236" t="str">
            <v/>
          </cell>
          <cell r="L236" t="str">
            <v/>
          </cell>
          <cell r="M236" t="str">
            <v/>
          </cell>
          <cell r="O236" t="str">
            <v/>
          </cell>
          <cell r="R236" t="str">
            <v/>
          </cell>
        </row>
        <row r="237">
          <cell r="K237" t="str">
            <v/>
          </cell>
          <cell r="L237" t="str">
            <v/>
          </cell>
          <cell r="M237" t="str">
            <v/>
          </cell>
          <cell r="O237" t="str">
            <v/>
          </cell>
          <cell r="R237" t="str">
            <v/>
          </cell>
        </row>
        <row r="238">
          <cell r="K238" t="str">
            <v/>
          </cell>
          <cell r="L238" t="str">
            <v/>
          </cell>
          <cell r="M238" t="str">
            <v/>
          </cell>
          <cell r="O238" t="str">
            <v/>
          </cell>
          <cell r="R238" t="str">
            <v/>
          </cell>
        </row>
        <row r="239">
          <cell r="K239" t="str">
            <v/>
          </cell>
          <cell r="L239" t="str">
            <v/>
          </cell>
          <cell r="M239" t="str">
            <v/>
          </cell>
          <cell r="O239" t="str">
            <v/>
          </cell>
          <cell r="R239" t="str">
            <v/>
          </cell>
        </row>
        <row r="240">
          <cell r="K240" t="str">
            <v/>
          </cell>
          <cell r="L240" t="str">
            <v/>
          </cell>
          <cell r="M240" t="str">
            <v/>
          </cell>
          <cell r="O240" t="str">
            <v/>
          </cell>
          <cell r="R240" t="str">
            <v/>
          </cell>
        </row>
        <row r="241">
          <cell r="K241" t="str">
            <v/>
          </cell>
          <cell r="L241" t="str">
            <v/>
          </cell>
          <cell r="M241" t="str">
            <v/>
          </cell>
          <cell r="O241" t="str">
            <v/>
          </cell>
          <cell r="R241" t="str">
            <v/>
          </cell>
        </row>
        <row r="242">
          <cell r="K242" t="str">
            <v/>
          </cell>
          <cell r="L242" t="str">
            <v/>
          </cell>
          <cell r="M242" t="str">
            <v/>
          </cell>
          <cell r="O242" t="str">
            <v/>
          </cell>
          <cell r="R242" t="str">
            <v/>
          </cell>
        </row>
        <row r="243">
          <cell r="K243" t="str">
            <v/>
          </cell>
          <cell r="L243" t="str">
            <v/>
          </cell>
          <cell r="M243" t="str">
            <v/>
          </cell>
          <cell r="O243" t="str">
            <v/>
          </cell>
          <cell r="R243" t="str">
            <v/>
          </cell>
        </row>
        <row r="244">
          <cell r="K244" t="str">
            <v/>
          </cell>
          <cell r="L244" t="str">
            <v/>
          </cell>
          <cell r="M244" t="str">
            <v/>
          </cell>
          <cell r="O244" t="str">
            <v/>
          </cell>
          <cell r="R244" t="str">
            <v/>
          </cell>
        </row>
        <row r="245">
          <cell r="K245" t="str">
            <v/>
          </cell>
          <cell r="L245" t="str">
            <v/>
          </cell>
          <cell r="M245" t="str">
            <v/>
          </cell>
          <cell r="O245" t="str">
            <v/>
          </cell>
          <cell r="R245" t="str">
            <v/>
          </cell>
        </row>
        <row r="246">
          <cell r="K246" t="str">
            <v/>
          </cell>
          <cell r="L246" t="str">
            <v/>
          </cell>
          <cell r="M246" t="str">
            <v/>
          </cell>
          <cell r="O246" t="str">
            <v/>
          </cell>
          <cell r="R246" t="str">
            <v/>
          </cell>
        </row>
        <row r="247">
          <cell r="K247" t="str">
            <v/>
          </cell>
          <cell r="L247" t="str">
            <v/>
          </cell>
          <cell r="M247" t="str">
            <v/>
          </cell>
          <cell r="O247" t="str">
            <v/>
          </cell>
          <cell r="R247" t="str">
            <v/>
          </cell>
        </row>
        <row r="248">
          <cell r="K248" t="str">
            <v/>
          </cell>
          <cell r="L248" t="str">
            <v/>
          </cell>
          <cell r="M248" t="str">
            <v/>
          </cell>
          <cell r="O248" t="str">
            <v/>
          </cell>
          <cell r="R248" t="str">
            <v/>
          </cell>
        </row>
        <row r="249">
          <cell r="K249" t="str">
            <v/>
          </cell>
          <cell r="L249" t="str">
            <v/>
          </cell>
          <cell r="M249" t="str">
            <v/>
          </cell>
          <cell r="O249" t="str">
            <v/>
          </cell>
          <cell r="R249" t="str">
            <v/>
          </cell>
        </row>
        <row r="250">
          <cell r="K250" t="str">
            <v/>
          </cell>
          <cell r="L250" t="str">
            <v/>
          </cell>
          <cell r="M250" t="str">
            <v/>
          </cell>
          <cell r="O250" t="str">
            <v/>
          </cell>
          <cell r="R250" t="str">
            <v/>
          </cell>
        </row>
        <row r="251">
          <cell r="K251" t="str">
            <v/>
          </cell>
          <cell r="L251" t="str">
            <v/>
          </cell>
          <cell r="M251" t="str">
            <v/>
          </cell>
          <cell r="O251" t="str">
            <v/>
          </cell>
          <cell r="R251" t="str">
            <v/>
          </cell>
        </row>
        <row r="252">
          <cell r="K252" t="str">
            <v/>
          </cell>
          <cell r="L252" t="str">
            <v/>
          </cell>
          <cell r="M252" t="str">
            <v/>
          </cell>
          <cell r="O252" t="str">
            <v/>
          </cell>
          <cell r="R252" t="str">
            <v/>
          </cell>
        </row>
        <row r="253">
          <cell r="K253" t="str">
            <v/>
          </cell>
          <cell r="L253" t="str">
            <v/>
          </cell>
          <cell r="M253" t="str">
            <v/>
          </cell>
          <cell r="O253" t="str">
            <v/>
          </cell>
          <cell r="R253" t="str">
            <v/>
          </cell>
        </row>
        <row r="254">
          <cell r="K254" t="str">
            <v/>
          </cell>
          <cell r="L254" t="str">
            <v/>
          </cell>
          <cell r="M254" t="str">
            <v/>
          </cell>
          <cell r="O254" t="str">
            <v/>
          </cell>
          <cell r="R254" t="str">
            <v/>
          </cell>
        </row>
        <row r="255">
          <cell r="K255" t="str">
            <v/>
          </cell>
          <cell r="L255" t="str">
            <v/>
          </cell>
          <cell r="M255" t="str">
            <v/>
          </cell>
          <cell r="O255" t="str">
            <v/>
          </cell>
          <cell r="R255" t="str">
            <v/>
          </cell>
        </row>
        <row r="256">
          <cell r="K256" t="str">
            <v/>
          </cell>
          <cell r="L256" t="str">
            <v/>
          </cell>
          <cell r="M256" t="str">
            <v/>
          </cell>
          <cell r="O256" t="str">
            <v/>
          </cell>
          <cell r="R256" t="str">
            <v/>
          </cell>
        </row>
        <row r="257">
          <cell r="K257" t="str">
            <v/>
          </cell>
          <cell r="L257" t="str">
            <v/>
          </cell>
          <cell r="M257" t="str">
            <v/>
          </cell>
          <cell r="O257" t="str">
            <v/>
          </cell>
          <cell r="R257" t="str">
            <v/>
          </cell>
        </row>
        <row r="258">
          <cell r="K258" t="str">
            <v/>
          </cell>
          <cell r="L258" t="str">
            <v/>
          </cell>
          <cell r="M258" t="str">
            <v/>
          </cell>
          <cell r="O258" t="str">
            <v/>
          </cell>
          <cell r="R258" t="str">
            <v/>
          </cell>
        </row>
        <row r="259">
          <cell r="K259" t="str">
            <v/>
          </cell>
          <cell r="L259" t="str">
            <v/>
          </cell>
          <cell r="M259" t="str">
            <v/>
          </cell>
          <cell r="O259" t="str">
            <v/>
          </cell>
          <cell r="R259" t="str">
            <v/>
          </cell>
        </row>
        <row r="260">
          <cell r="K260" t="str">
            <v/>
          </cell>
          <cell r="L260" t="str">
            <v/>
          </cell>
          <cell r="M260" t="str">
            <v/>
          </cell>
          <cell r="O260" t="str">
            <v/>
          </cell>
          <cell r="R260" t="str">
            <v/>
          </cell>
        </row>
        <row r="261">
          <cell r="K261" t="str">
            <v/>
          </cell>
          <cell r="L261" t="str">
            <v/>
          </cell>
          <cell r="M261" t="str">
            <v/>
          </cell>
          <cell r="O261" t="str">
            <v/>
          </cell>
          <cell r="R261" t="str">
            <v/>
          </cell>
        </row>
        <row r="262">
          <cell r="K262" t="str">
            <v/>
          </cell>
          <cell r="L262" t="str">
            <v/>
          </cell>
          <cell r="M262" t="str">
            <v/>
          </cell>
          <cell r="O262" t="str">
            <v/>
          </cell>
          <cell r="R262" t="str">
            <v/>
          </cell>
        </row>
        <row r="263">
          <cell r="K263" t="str">
            <v/>
          </cell>
          <cell r="L263" t="str">
            <v/>
          </cell>
          <cell r="M263" t="str">
            <v/>
          </cell>
          <cell r="O263" t="str">
            <v/>
          </cell>
          <cell r="R263" t="str">
            <v/>
          </cell>
        </row>
        <row r="264">
          <cell r="K264" t="str">
            <v/>
          </cell>
          <cell r="L264" t="str">
            <v/>
          </cell>
          <cell r="M264" t="str">
            <v/>
          </cell>
          <cell r="O264" t="str">
            <v/>
          </cell>
          <cell r="R264" t="str">
            <v/>
          </cell>
        </row>
        <row r="265">
          <cell r="K265" t="str">
            <v/>
          </cell>
          <cell r="L265" t="str">
            <v/>
          </cell>
          <cell r="M265" t="str">
            <v/>
          </cell>
          <cell r="O265" t="str">
            <v/>
          </cell>
          <cell r="R265" t="str">
            <v/>
          </cell>
        </row>
        <row r="266">
          <cell r="K266" t="str">
            <v/>
          </cell>
          <cell r="L266" t="str">
            <v/>
          </cell>
          <cell r="M266" t="str">
            <v/>
          </cell>
          <cell r="O266" t="str">
            <v/>
          </cell>
          <cell r="R266" t="str">
            <v/>
          </cell>
        </row>
        <row r="267">
          <cell r="K267" t="str">
            <v/>
          </cell>
          <cell r="L267" t="str">
            <v/>
          </cell>
          <cell r="M267" t="str">
            <v/>
          </cell>
          <cell r="O267" t="str">
            <v/>
          </cell>
          <cell r="R267" t="str">
            <v/>
          </cell>
        </row>
        <row r="268">
          <cell r="K268" t="str">
            <v/>
          </cell>
          <cell r="L268" t="str">
            <v/>
          </cell>
          <cell r="M268" t="str">
            <v/>
          </cell>
          <cell r="O268" t="str">
            <v/>
          </cell>
          <cell r="R268" t="str">
            <v/>
          </cell>
        </row>
        <row r="269">
          <cell r="K269" t="str">
            <v/>
          </cell>
          <cell r="L269" t="str">
            <v/>
          </cell>
          <cell r="M269" t="str">
            <v/>
          </cell>
          <cell r="O269" t="str">
            <v/>
          </cell>
          <cell r="R269" t="str">
            <v/>
          </cell>
        </row>
        <row r="270">
          <cell r="K270" t="str">
            <v/>
          </cell>
          <cell r="L270" t="str">
            <v/>
          </cell>
          <cell r="M270" t="str">
            <v/>
          </cell>
          <cell r="O270" t="str">
            <v/>
          </cell>
          <cell r="R270" t="str">
            <v/>
          </cell>
        </row>
        <row r="271">
          <cell r="K271" t="str">
            <v/>
          </cell>
          <cell r="L271" t="str">
            <v/>
          </cell>
          <cell r="M271" t="str">
            <v/>
          </cell>
          <cell r="O271" t="str">
            <v/>
          </cell>
          <cell r="R271" t="str">
            <v/>
          </cell>
        </row>
        <row r="272">
          <cell r="K272" t="str">
            <v/>
          </cell>
          <cell r="L272" t="str">
            <v/>
          </cell>
          <cell r="M272" t="str">
            <v/>
          </cell>
          <cell r="O272" t="str">
            <v/>
          </cell>
          <cell r="R272" t="str">
            <v/>
          </cell>
        </row>
        <row r="273">
          <cell r="K273" t="str">
            <v/>
          </cell>
          <cell r="L273" t="str">
            <v/>
          </cell>
          <cell r="M273" t="str">
            <v/>
          </cell>
          <cell r="O273" t="str">
            <v/>
          </cell>
          <cell r="R273" t="str">
            <v/>
          </cell>
        </row>
        <row r="274">
          <cell r="K274" t="str">
            <v/>
          </cell>
          <cell r="L274" t="str">
            <v/>
          </cell>
          <cell r="M274" t="str">
            <v/>
          </cell>
          <cell r="O274" t="str">
            <v/>
          </cell>
          <cell r="R274" t="str">
            <v/>
          </cell>
        </row>
        <row r="275">
          <cell r="K275" t="str">
            <v/>
          </cell>
          <cell r="L275" t="str">
            <v/>
          </cell>
          <cell r="M275" t="str">
            <v/>
          </cell>
          <cell r="O275" t="str">
            <v/>
          </cell>
          <cell r="R275" t="str">
            <v/>
          </cell>
        </row>
        <row r="276">
          <cell r="K276" t="str">
            <v/>
          </cell>
          <cell r="L276" t="str">
            <v/>
          </cell>
          <cell r="M276" t="str">
            <v/>
          </cell>
          <cell r="O276" t="str">
            <v/>
          </cell>
          <cell r="R276" t="str">
            <v/>
          </cell>
        </row>
        <row r="277">
          <cell r="K277" t="str">
            <v/>
          </cell>
          <cell r="L277" t="str">
            <v/>
          </cell>
          <cell r="M277" t="str">
            <v/>
          </cell>
          <cell r="O277" t="str">
            <v/>
          </cell>
          <cell r="R277" t="str">
            <v/>
          </cell>
        </row>
        <row r="278">
          <cell r="K278" t="str">
            <v/>
          </cell>
          <cell r="L278" t="str">
            <v/>
          </cell>
          <cell r="M278" t="str">
            <v/>
          </cell>
          <cell r="O278" t="str">
            <v/>
          </cell>
          <cell r="R278" t="str">
            <v/>
          </cell>
        </row>
        <row r="279">
          <cell r="K279" t="str">
            <v/>
          </cell>
          <cell r="L279" t="str">
            <v/>
          </cell>
          <cell r="M279" t="str">
            <v/>
          </cell>
          <cell r="O279" t="str">
            <v/>
          </cell>
          <cell r="R279" t="str">
            <v/>
          </cell>
        </row>
        <row r="280">
          <cell r="K280" t="str">
            <v/>
          </cell>
          <cell r="L280" t="str">
            <v/>
          </cell>
          <cell r="M280" t="str">
            <v/>
          </cell>
          <cell r="O280" t="str">
            <v/>
          </cell>
          <cell r="R280" t="str">
            <v/>
          </cell>
        </row>
        <row r="281">
          <cell r="K281" t="str">
            <v/>
          </cell>
          <cell r="L281" t="str">
            <v/>
          </cell>
          <cell r="M281" t="str">
            <v/>
          </cell>
          <cell r="O281" t="str">
            <v/>
          </cell>
          <cell r="R281" t="str">
            <v/>
          </cell>
        </row>
        <row r="282">
          <cell r="K282" t="str">
            <v/>
          </cell>
          <cell r="L282" t="str">
            <v/>
          </cell>
          <cell r="M282" t="str">
            <v/>
          </cell>
          <cell r="O282" t="str">
            <v/>
          </cell>
          <cell r="R282" t="str">
            <v/>
          </cell>
        </row>
        <row r="283">
          <cell r="K283" t="str">
            <v/>
          </cell>
          <cell r="L283" t="str">
            <v/>
          </cell>
          <cell r="M283" t="str">
            <v/>
          </cell>
          <cell r="O283" t="str">
            <v/>
          </cell>
          <cell r="R283" t="str">
            <v/>
          </cell>
        </row>
        <row r="284">
          <cell r="K284" t="str">
            <v/>
          </cell>
          <cell r="L284" t="str">
            <v/>
          </cell>
          <cell r="M284" t="str">
            <v/>
          </cell>
          <cell r="O284" t="str">
            <v/>
          </cell>
          <cell r="R284" t="str">
            <v/>
          </cell>
        </row>
        <row r="285">
          <cell r="K285" t="str">
            <v/>
          </cell>
          <cell r="L285" t="str">
            <v/>
          </cell>
          <cell r="M285" t="str">
            <v/>
          </cell>
          <cell r="O285" t="str">
            <v/>
          </cell>
          <cell r="R285" t="str">
            <v/>
          </cell>
        </row>
        <row r="286">
          <cell r="K286" t="str">
            <v/>
          </cell>
          <cell r="L286" t="str">
            <v/>
          </cell>
          <cell r="M286" t="str">
            <v/>
          </cell>
          <cell r="O286" t="str">
            <v/>
          </cell>
          <cell r="R286" t="str">
            <v/>
          </cell>
        </row>
        <row r="287">
          <cell r="K287" t="str">
            <v/>
          </cell>
          <cell r="L287" t="str">
            <v/>
          </cell>
          <cell r="M287" t="str">
            <v/>
          </cell>
          <cell r="O287" t="str">
            <v/>
          </cell>
          <cell r="R287" t="str">
            <v/>
          </cell>
        </row>
        <row r="288">
          <cell r="K288" t="str">
            <v/>
          </cell>
          <cell r="L288" t="str">
            <v/>
          </cell>
          <cell r="M288" t="str">
            <v/>
          </cell>
          <cell r="O288" t="str">
            <v/>
          </cell>
          <cell r="R288" t="str">
            <v/>
          </cell>
        </row>
        <row r="289">
          <cell r="K289" t="str">
            <v/>
          </cell>
          <cell r="L289" t="str">
            <v/>
          </cell>
          <cell r="M289" t="str">
            <v/>
          </cell>
          <cell r="O289" t="str">
            <v/>
          </cell>
          <cell r="R289" t="str">
            <v/>
          </cell>
        </row>
        <row r="290">
          <cell r="K290" t="str">
            <v/>
          </cell>
          <cell r="L290" t="str">
            <v/>
          </cell>
          <cell r="M290" t="str">
            <v/>
          </cell>
          <cell r="O290" t="str">
            <v/>
          </cell>
          <cell r="R290" t="str">
            <v/>
          </cell>
        </row>
        <row r="291">
          <cell r="K291" t="str">
            <v/>
          </cell>
          <cell r="L291" t="str">
            <v/>
          </cell>
          <cell r="M291" t="str">
            <v/>
          </cell>
          <cell r="O291" t="str">
            <v/>
          </cell>
          <cell r="R291" t="str">
            <v/>
          </cell>
        </row>
        <row r="292">
          <cell r="K292" t="str">
            <v/>
          </cell>
          <cell r="L292" t="str">
            <v/>
          </cell>
          <cell r="M292" t="str">
            <v/>
          </cell>
          <cell r="O292" t="str">
            <v/>
          </cell>
          <cell r="R292" t="str">
            <v/>
          </cell>
        </row>
        <row r="293">
          <cell r="K293" t="str">
            <v/>
          </cell>
          <cell r="L293" t="str">
            <v/>
          </cell>
          <cell r="M293" t="str">
            <v/>
          </cell>
          <cell r="O293" t="str">
            <v/>
          </cell>
          <cell r="R293" t="str">
            <v/>
          </cell>
        </row>
        <row r="294">
          <cell r="K294" t="str">
            <v/>
          </cell>
          <cell r="L294" t="str">
            <v/>
          </cell>
          <cell r="M294" t="str">
            <v/>
          </cell>
          <cell r="O294" t="str">
            <v/>
          </cell>
          <cell r="R294" t="str">
            <v/>
          </cell>
        </row>
        <row r="295">
          <cell r="K295" t="str">
            <v/>
          </cell>
          <cell r="L295" t="str">
            <v/>
          </cell>
          <cell r="M295" t="str">
            <v/>
          </cell>
          <cell r="O295" t="str">
            <v/>
          </cell>
          <cell r="R295" t="str">
            <v/>
          </cell>
        </row>
        <row r="296">
          <cell r="K296" t="str">
            <v/>
          </cell>
          <cell r="L296" t="str">
            <v/>
          </cell>
          <cell r="M296" t="str">
            <v/>
          </cell>
          <cell r="O296" t="str">
            <v/>
          </cell>
          <cell r="R296" t="str">
            <v/>
          </cell>
        </row>
        <row r="297">
          <cell r="K297" t="str">
            <v/>
          </cell>
          <cell r="L297" t="str">
            <v/>
          </cell>
          <cell r="M297" t="str">
            <v/>
          </cell>
          <cell r="O297" t="str">
            <v/>
          </cell>
          <cell r="R297" t="str">
            <v/>
          </cell>
        </row>
        <row r="298">
          <cell r="K298" t="str">
            <v/>
          </cell>
          <cell r="L298" t="str">
            <v/>
          </cell>
          <cell r="M298" t="str">
            <v/>
          </cell>
          <cell r="O298" t="str">
            <v/>
          </cell>
          <cell r="R298" t="str">
            <v/>
          </cell>
        </row>
        <row r="299">
          <cell r="K299" t="str">
            <v/>
          </cell>
          <cell r="L299" t="str">
            <v/>
          </cell>
          <cell r="M299" t="str">
            <v/>
          </cell>
          <cell r="O299" t="str">
            <v/>
          </cell>
          <cell r="R299" t="str">
            <v/>
          </cell>
        </row>
        <row r="300">
          <cell r="K300" t="str">
            <v/>
          </cell>
          <cell r="L300" t="str">
            <v/>
          </cell>
          <cell r="M300" t="str">
            <v/>
          </cell>
          <cell r="O300" t="str">
            <v/>
          </cell>
          <cell r="R300" t="str">
            <v/>
          </cell>
        </row>
        <row r="301">
          <cell r="K301" t="str">
            <v/>
          </cell>
          <cell r="L301" t="str">
            <v/>
          </cell>
          <cell r="M301" t="str">
            <v/>
          </cell>
          <cell r="O301" t="str">
            <v/>
          </cell>
          <cell r="R301" t="str">
            <v/>
          </cell>
        </row>
        <row r="302">
          <cell r="K302" t="str">
            <v/>
          </cell>
          <cell r="L302" t="str">
            <v/>
          </cell>
          <cell r="M302" t="str">
            <v/>
          </cell>
          <cell r="O302" t="str">
            <v/>
          </cell>
          <cell r="R302" t="str">
            <v/>
          </cell>
        </row>
        <row r="303">
          <cell r="K303" t="str">
            <v/>
          </cell>
          <cell r="L303" t="str">
            <v/>
          </cell>
          <cell r="M303" t="str">
            <v/>
          </cell>
          <cell r="O303" t="str">
            <v/>
          </cell>
          <cell r="R303" t="str">
            <v/>
          </cell>
        </row>
      </sheetData>
      <sheetData sheetId="25">
        <row r="4">
          <cell r="G4" t="str">
            <v>(pls select)</v>
          </cell>
        </row>
        <row r="8">
          <cell r="H8" t="str">
            <v>(pls select)</v>
          </cell>
        </row>
        <row r="11">
          <cell r="G11" t="str">
            <v>NA</v>
          </cell>
        </row>
        <row r="13">
          <cell r="G13" t="str">
            <v>NA</v>
          </cell>
        </row>
        <row r="20">
          <cell r="G20" t="str">
            <v>NA</v>
          </cell>
        </row>
        <row r="23">
          <cell r="G23" t="str">
            <v>NA</v>
          </cell>
        </row>
        <row r="24">
          <cell r="G24" t="str">
            <v>NA</v>
          </cell>
        </row>
        <row r="27">
          <cell r="G27" t="str">
            <v>NA</v>
          </cell>
        </row>
        <row r="29">
          <cell r="G29" t="str">
            <v>VND</v>
          </cell>
        </row>
        <row r="30">
          <cell r="G30" t="str">
            <v>payable at the beginning</v>
          </cell>
        </row>
        <row r="32">
          <cell r="G32" t="str">
            <v>(pls select)</v>
          </cell>
        </row>
        <row r="36">
          <cell r="G36" t="str">
            <v>(pls select)</v>
          </cell>
        </row>
        <row r="40">
          <cell r="G40" t="str">
            <v>(pls select)</v>
          </cell>
        </row>
        <row r="45">
          <cell r="G45" t="str">
            <v>NA</v>
          </cell>
        </row>
        <row r="49">
          <cell r="G49" t="str">
            <v>NA</v>
          </cell>
        </row>
        <row r="53">
          <cell r="G53" t="str">
            <v>NA</v>
          </cell>
        </row>
        <row r="57">
          <cell r="G57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  <cell r="H72">
            <v>0</v>
          </cell>
        </row>
        <row r="75">
          <cell r="H75">
            <v>0</v>
          </cell>
        </row>
        <row r="124"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O124" t="str">
            <v/>
          </cell>
          <cell r="Q124" t="str">
            <v/>
          </cell>
          <cell r="R124" t="str">
            <v/>
          </cell>
        </row>
        <row r="125">
          <cell r="K125" t="str">
            <v/>
          </cell>
          <cell r="L125" t="str">
            <v/>
          </cell>
          <cell r="M125" t="str">
            <v/>
          </cell>
          <cell r="O125" t="str">
            <v/>
          </cell>
          <cell r="R125" t="str">
            <v/>
          </cell>
        </row>
        <row r="126">
          <cell r="K126" t="str">
            <v/>
          </cell>
          <cell r="L126" t="str">
            <v/>
          </cell>
          <cell r="M126" t="str">
            <v/>
          </cell>
          <cell r="O126" t="str">
            <v/>
          </cell>
          <cell r="R126" t="str">
            <v/>
          </cell>
        </row>
        <row r="127">
          <cell r="K127" t="str">
            <v/>
          </cell>
          <cell r="L127" t="str">
            <v/>
          </cell>
          <cell r="M127" t="str">
            <v/>
          </cell>
          <cell r="O127" t="str">
            <v/>
          </cell>
          <cell r="R127" t="str">
            <v/>
          </cell>
        </row>
        <row r="128">
          <cell r="K128" t="str">
            <v/>
          </cell>
          <cell r="L128" t="str">
            <v/>
          </cell>
          <cell r="M128" t="str">
            <v/>
          </cell>
          <cell r="O128" t="str">
            <v/>
          </cell>
          <cell r="R128" t="str">
            <v/>
          </cell>
        </row>
        <row r="129">
          <cell r="K129" t="str">
            <v/>
          </cell>
          <cell r="L129" t="str">
            <v/>
          </cell>
          <cell r="M129" t="str">
            <v/>
          </cell>
          <cell r="O129" t="str">
            <v/>
          </cell>
          <cell r="R129" t="str">
            <v/>
          </cell>
        </row>
        <row r="130">
          <cell r="K130" t="str">
            <v/>
          </cell>
          <cell r="L130" t="str">
            <v/>
          </cell>
          <cell r="M130" t="str">
            <v/>
          </cell>
          <cell r="O130" t="str">
            <v/>
          </cell>
          <cell r="R130" t="str">
            <v/>
          </cell>
        </row>
        <row r="131">
          <cell r="K131" t="str">
            <v/>
          </cell>
          <cell r="L131" t="str">
            <v/>
          </cell>
          <cell r="M131" t="str">
            <v/>
          </cell>
          <cell r="O131" t="str">
            <v/>
          </cell>
          <cell r="R131" t="str">
            <v/>
          </cell>
        </row>
        <row r="132">
          <cell r="K132" t="str">
            <v/>
          </cell>
          <cell r="L132" t="str">
            <v/>
          </cell>
          <cell r="M132" t="str">
            <v/>
          </cell>
          <cell r="O132" t="str">
            <v/>
          </cell>
          <cell r="R132" t="str">
            <v/>
          </cell>
        </row>
        <row r="133">
          <cell r="K133" t="str">
            <v/>
          </cell>
          <cell r="L133" t="str">
            <v/>
          </cell>
          <cell r="M133" t="str">
            <v/>
          </cell>
          <cell r="O133" t="str">
            <v/>
          </cell>
          <cell r="R133" t="str">
            <v/>
          </cell>
        </row>
        <row r="134">
          <cell r="K134" t="str">
            <v/>
          </cell>
          <cell r="L134" t="str">
            <v/>
          </cell>
          <cell r="M134" t="str">
            <v/>
          </cell>
          <cell r="O134" t="str">
            <v/>
          </cell>
          <cell r="R134" t="str">
            <v/>
          </cell>
        </row>
        <row r="135">
          <cell r="K135" t="str">
            <v/>
          </cell>
          <cell r="L135" t="str">
            <v/>
          </cell>
          <cell r="M135" t="str">
            <v/>
          </cell>
          <cell r="O135" t="str">
            <v/>
          </cell>
          <cell r="R135" t="str">
            <v/>
          </cell>
        </row>
        <row r="136">
          <cell r="K136" t="str">
            <v/>
          </cell>
          <cell r="L136" t="str">
            <v/>
          </cell>
          <cell r="M136" t="str">
            <v/>
          </cell>
          <cell r="O136" t="str">
            <v/>
          </cell>
          <cell r="R136" t="str">
            <v/>
          </cell>
        </row>
        <row r="137">
          <cell r="K137" t="str">
            <v/>
          </cell>
          <cell r="L137" t="str">
            <v/>
          </cell>
          <cell r="M137" t="str">
            <v/>
          </cell>
          <cell r="O137" t="str">
            <v/>
          </cell>
          <cell r="R137" t="str">
            <v/>
          </cell>
        </row>
        <row r="138">
          <cell r="K138" t="str">
            <v/>
          </cell>
          <cell r="L138" t="str">
            <v/>
          </cell>
          <cell r="M138" t="str">
            <v/>
          </cell>
          <cell r="O138" t="str">
            <v/>
          </cell>
          <cell r="R138" t="str">
            <v/>
          </cell>
        </row>
        <row r="139">
          <cell r="K139" t="str">
            <v/>
          </cell>
          <cell r="L139" t="str">
            <v/>
          </cell>
          <cell r="M139" t="str">
            <v/>
          </cell>
          <cell r="O139" t="str">
            <v/>
          </cell>
          <cell r="R139" t="str">
            <v/>
          </cell>
        </row>
        <row r="140">
          <cell r="K140" t="str">
            <v/>
          </cell>
          <cell r="L140" t="str">
            <v/>
          </cell>
          <cell r="M140" t="str">
            <v/>
          </cell>
          <cell r="O140" t="str">
            <v/>
          </cell>
          <cell r="R140" t="str">
            <v/>
          </cell>
        </row>
        <row r="141">
          <cell r="K141" t="str">
            <v/>
          </cell>
          <cell r="L141" t="str">
            <v/>
          </cell>
          <cell r="M141" t="str">
            <v/>
          </cell>
          <cell r="O141" t="str">
            <v/>
          </cell>
          <cell r="R141" t="str">
            <v/>
          </cell>
        </row>
        <row r="142">
          <cell r="K142" t="str">
            <v/>
          </cell>
          <cell r="L142" t="str">
            <v/>
          </cell>
          <cell r="M142" t="str">
            <v/>
          </cell>
          <cell r="O142" t="str">
            <v/>
          </cell>
          <cell r="R142" t="str">
            <v/>
          </cell>
        </row>
        <row r="143">
          <cell r="K143" t="str">
            <v/>
          </cell>
          <cell r="L143" t="str">
            <v/>
          </cell>
          <cell r="M143" t="str">
            <v/>
          </cell>
          <cell r="O143" t="str">
            <v/>
          </cell>
          <cell r="R143" t="str">
            <v/>
          </cell>
        </row>
        <row r="144">
          <cell r="K144" t="str">
            <v/>
          </cell>
          <cell r="L144" t="str">
            <v/>
          </cell>
          <cell r="M144" t="str">
            <v/>
          </cell>
          <cell r="O144" t="str">
            <v/>
          </cell>
          <cell r="R144" t="str">
            <v/>
          </cell>
        </row>
        <row r="145">
          <cell r="K145" t="str">
            <v/>
          </cell>
          <cell r="L145" t="str">
            <v/>
          </cell>
          <cell r="M145" t="str">
            <v/>
          </cell>
          <cell r="O145" t="str">
            <v/>
          </cell>
          <cell r="R145" t="str">
            <v/>
          </cell>
        </row>
        <row r="146">
          <cell r="K146" t="str">
            <v/>
          </cell>
          <cell r="L146" t="str">
            <v/>
          </cell>
          <cell r="M146" t="str">
            <v/>
          </cell>
          <cell r="O146" t="str">
            <v/>
          </cell>
          <cell r="R146" t="str">
            <v/>
          </cell>
        </row>
        <row r="147">
          <cell r="K147" t="str">
            <v/>
          </cell>
          <cell r="L147" t="str">
            <v/>
          </cell>
          <cell r="M147" t="str">
            <v/>
          </cell>
          <cell r="O147" t="str">
            <v/>
          </cell>
          <cell r="R147" t="str">
            <v/>
          </cell>
        </row>
        <row r="148">
          <cell r="K148" t="str">
            <v/>
          </cell>
          <cell r="L148" t="str">
            <v/>
          </cell>
          <cell r="M148" t="str">
            <v/>
          </cell>
          <cell r="O148" t="str">
            <v/>
          </cell>
          <cell r="R148" t="str">
            <v/>
          </cell>
        </row>
        <row r="149">
          <cell r="K149" t="str">
            <v/>
          </cell>
          <cell r="L149" t="str">
            <v/>
          </cell>
          <cell r="M149" t="str">
            <v/>
          </cell>
          <cell r="O149" t="str">
            <v/>
          </cell>
          <cell r="R149" t="str">
            <v/>
          </cell>
        </row>
        <row r="150">
          <cell r="K150" t="str">
            <v/>
          </cell>
          <cell r="L150" t="str">
            <v/>
          </cell>
          <cell r="M150" t="str">
            <v/>
          </cell>
          <cell r="O150" t="str">
            <v/>
          </cell>
          <cell r="R150" t="str">
            <v/>
          </cell>
        </row>
        <row r="151">
          <cell r="K151" t="str">
            <v/>
          </cell>
          <cell r="L151" t="str">
            <v/>
          </cell>
          <cell r="M151" t="str">
            <v/>
          </cell>
          <cell r="O151" t="str">
            <v/>
          </cell>
          <cell r="R151" t="str">
            <v/>
          </cell>
        </row>
        <row r="152">
          <cell r="K152" t="str">
            <v/>
          </cell>
          <cell r="L152" t="str">
            <v/>
          </cell>
          <cell r="M152" t="str">
            <v/>
          </cell>
          <cell r="O152" t="str">
            <v/>
          </cell>
          <cell r="R152" t="str">
            <v/>
          </cell>
        </row>
        <row r="153">
          <cell r="K153" t="str">
            <v/>
          </cell>
          <cell r="L153" t="str">
            <v/>
          </cell>
          <cell r="M153" t="str">
            <v/>
          </cell>
          <cell r="O153" t="str">
            <v/>
          </cell>
          <cell r="R153" t="str">
            <v/>
          </cell>
        </row>
        <row r="154">
          <cell r="K154" t="str">
            <v/>
          </cell>
          <cell r="L154" t="str">
            <v/>
          </cell>
          <cell r="M154" t="str">
            <v/>
          </cell>
          <cell r="O154" t="str">
            <v/>
          </cell>
          <cell r="R154" t="str">
            <v/>
          </cell>
        </row>
        <row r="155">
          <cell r="K155" t="str">
            <v/>
          </cell>
          <cell r="L155" t="str">
            <v/>
          </cell>
          <cell r="M155" t="str">
            <v/>
          </cell>
          <cell r="O155" t="str">
            <v/>
          </cell>
          <cell r="R155" t="str">
            <v/>
          </cell>
        </row>
        <row r="156">
          <cell r="K156" t="str">
            <v/>
          </cell>
          <cell r="L156" t="str">
            <v/>
          </cell>
          <cell r="M156" t="str">
            <v/>
          </cell>
          <cell r="O156" t="str">
            <v/>
          </cell>
          <cell r="R156" t="str">
            <v/>
          </cell>
        </row>
        <row r="157">
          <cell r="K157" t="str">
            <v/>
          </cell>
          <cell r="L157" t="str">
            <v/>
          </cell>
          <cell r="M157" t="str">
            <v/>
          </cell>
          <cell r="O157" t="str">
            <v/>
          </cell>
          <cell r="R157" t="str">
            <v/>
          </cell>
        </row>
        <row r="158">
          <cell r="K158" t="str">
            <v/>
          </cell>
          <cell r="L158" t="str">
            <v/>
          </cell>
          <cell r="M158" t="str">
            <v/>
          </cell>
          <cell r="O158" t="str">
            <v/>
          </cell>
          <cell r="R158" t="str">
            <v/>
          </cell>
        </row>
        <row r="159">
          <cell r="K159" t="str">
            <v/>
          </cell>
          <cell r="L159" t="str">
            <v/>
          </cell>
          <cell r="M159" t="str">
            <v/>
          </cell>
          <cell r="O159" t="str">
            <v/>
          </cell>
          <cell r="R159" t="str">
            <v/>
          </cell>
        </row>
        <row r="160">
          <cell r="K160" t="str">
            <v/>
          </cell>
          <cell r="L160" t="str">
            <v/>
          </cell>
          <cell r="M160" t="str">
            <v/>
          </cell>
          <cell r="O160" t="str">
            <v/>
          </cell>
          <cell r="R160" t="str">
            <v/>
          </cell>
        </row>
        <row r="161">
          <cell r="K161" t="str">
            <v/>
          </cell>
          <cell r="L161" t="str">
            <v/>
          </cell>
          <cell r="M161" t="str">
            <v/>
          </cell>
          <cell r="O161" t="str">
            <v/>
          </cell>
          <cell r="R161" t="str">
            <v/>
          </cell>
        </row>
        <row r="162">
          <cell r="K162" t="str">
            <v/>
          </cell>
          <cell r="L162" t="str">
            <v/>
          </cell>
          <cell r="M162" t="str">
            <v/>
          </cell>
          <cell r="O162" t="str">
            <v/>
          </cell>
          <cell r="R162" t="str">
            <v/>
          </cell>
        </row>
        <row r="163">
          <cell r="K163" t="str">
            <v/>
          </cell>
          <cell r="L163" t="str">
            <v/>
          </cell>
          <cell r="M163" t="str">
            <v/>
          </cell>
          <cell r="O163" t="str">
            <v/>
          </cell>
          <cell r="R163" t="str">
            <v/>
          </cell>
        </row>
        <row r="164">
          <cell r="K164" t="str">
            <v/>
          </cell>
          <cell r="L164" t="str">
            <v/>
          </cell>
          <cell r="M164" t="str">
            <v/>
          </cell>
          <cell r="O164" t="str">
            <v/>
          </cell>
          <cell r="R164" t="str">
            <v/>
          </cell>
        </row>
        <row r="165">
          <cell r="K165" t="str">
            <v/>
          </cell>
          <cell r="L165" t="str">
            <v/>
          </cell>
          <cell r="M165" t="str">
            <v/>
          </cell>
          <cell r="O165" t="str">
            <v/>
          </cell>
          <cell r="R165" t="str">
            <v/>
          </cell>
        </row>
        <row r="166">
          <cell r="K166" t="str">
            <v/>
          </cell>
          <cell r="L166" t="str">
            <v/>
          </cell>
          <cell r="M166" t="str">
            <v/>
          </cell>
          <cell r="O166" t="str">
            <v/>
          </cell>
          <cell r="R166" t="str">
            <v/>
          </cell>
        </row>
        <row r="167">
          <cell r="K167" t="str">
            <v/>
          </cell>
          <cell r="L167" t="str">
            <v/>
          </cell>
          <cell r="M167" t="str">
            <v/>
          </cell>
          <cell r="O167" t="str">
            <v/>
          </cell>
          <cell r="R167" t="str">
            <v/>
          </cell>
        </row>
        <row r="168">
          <cell r="K168" t="str">
            <v/>
          </cell>
          <cell r="L168" t="str">
            <v/>
          </cell>
          <cell r="M168" t="str">
            <v/>
          </cell>
          <cell r="O168" t="str">
            <v/>
          </cell>
          <cell r="R168" t="str">
            <v/>
          </cell>
        </row>
        <row r="169">
          <cell r="K169" t="str">
            <v/>
          </cell>
          <cell r="L169" t="str">
            <v/>
          </cell>
          <cell r="M169" t="str">
            <v/>
          </cell>
          <cell r="O169" t="str">
            <v/>
          </cell>
          <cell r="R169" t="str">
            <v/>
          </cell>
        </row>
        <row r="170">
          <cell r="K170" t="str">
            <v/>
          </cell>
          <cell r="L170" t="str">
            <v/>
          </cell>
          <cell r="M170" t="str">
            <v/>
          </cell>
          <cell r="O170" t="str">
            <v/>
          </cell>
          <cell r="R170" t="str">
            <v/>
          </cell>
        </row>
        <row r="171">
          <cell r="K171" t="str">
            <v/>
          </cell>
          <cell r="L171" t="str">
            <v/>
          </cell>
          <cell r="M171" t="str">
            <v/>
          </cell>
          <cell r="O171" t="str">
            <v/>
          </cell>
          <cell r="R171" t="str">
            <v/>
          </cell>
        </row>
        <row r="172">
          <cell r="K172" t="str">
            <v/>
          </cell>
          <cell r="L172" t="str">
            <v/>
          </cell>
          <cell r="M172" t="str">
            <v/>
          </cell>
          <cell r="O172" t="str">
            <v/>
          </cell>
          <cell r="R172" t="str">
            <v/>
          </cell>
        </row>
        <row r="173">
          <cell r="K173" t="str">
            <v/>
          </cell>
          <cell r="L173" t="str">
            <v/>
          </cell>
          <cell r="M173" t="str">
            <v/>
          </cell>
          <cell r="O173" t="str">
            <v/>
          </cell>
          <cell r="R173" t="str">
            <v/>
          </cell>
        </row>
        <row r="174">
          <cell r="K174" t="str">
            <v/>
          </cell>
          <cell r="L174" t="str">
            <v/>
          </cell>
          <cell r="M174" t="str">
            <v/>
          </cell>
          <cell r="O174" t="str">
            <v/>
          </cell>
          <cell r="R174" t="str">
            <v/>
          </cell>
        </row>
        <row r="175">
          <cell r="K175" t="str">
            <v/>
          </cell>
          <cell r="L175" t="str">
            <v/>
          </cell>
          <cell r="M175" t="str">
            <v/>
          </cell>
          <cell r="O175" t="str">
            <v/>
          </cell>
          <cell r="R175" t="str">
            <v/>
          </cell>
        </row>
        <row r="176">
          <cell r="K176" t="str">
            <v/>
          </cell>
          <cell r="L176" t="str">
            <v/>
          </cell>
          <cell r="M176" t="str">
            <v/>
          </cell>
          <cell r="O176" t="str">
            <v/>
          </cell>
          <cell r="R176" t="str">
            <v/>
          </cell>
        </row>
        <row r="177">
          <cell r="K177" t="str">
            <v/>
          </cell>
          <cell r="L177" t="str">
            <v/>
          </cell>
          <cell r="M177" t="str">
            <v/>
          </cell>
          <cell r="O177" t="str">
            <v/>
          </cell>
          <cell r="R177" t="str">
            <v/>
          </cell>
        </row>
        <row r="178">
          <cell r="K178" t="str">
            <v/>
          </cell>
          <cell r="L178" t="str">
            <v/>
          </cell>
          <cell r="M178" t="str">
            <v/>
          </cell>
          <cell r="O178" t="str">
            <v/>
          </cell>
          <cell r="R178" t="str">
            <v/>
          </cell>
        </row>
        <row r="179">
          <cell r="K179" t="str">
            <v/>
          </cell>
          <cell r="L179" t="str">
            <v/>
          </cell>
          <cell r="M179" t="str">
            <v/>
          </cell>
          <cell r="O179" t="str">
            <v/>
          </cell>
          <cell r="R179" t="str">
            <v/>
          </cell>
        </row>
        <row r="180">
          <cell r="K180" t="str">
            <v/>
          </cell>
          <cell r="L180" t="str">
            <v/>
          </cell>
          <cell r="M180" t="str">
            <v/>
          </cell>
          <cell r="O180" t="str">
            <v/>
          </cell>
          <cell r="R180" t="str">
            <v/>
          </cell>
        </row>
        <row r="181">
          <cell r="K181" t="str">
            <v/>
          </cell>
          <cell r="L181" t="str">
            <v/>
          </cell>
          <cell r="M181" t="str">
            <v/>
          </cell>
          <cell r="O181" t="str">
            <v/>
          </cell>
          <cell r="R181" t="str">
            <v/>
          </cell>
        </row>
        <row r="182">
          <cell r="K182" t="str">
            <v/>
          </cell>
          <cell r="L182" t="str">
            <v/>
          </cell>
          <cell r="M182" t="str">
            <v/>
          </cell>
          <cell r="O182" t="str">
            <v/>
          </cell>
          <cell r="R182" t="str">
            <v/>
          </cell>
        </row>
        <row r="183">
          <cell r="K183" t="str">
            <v/>
          </cell>
          <cell r="L183" t="str">
            <v/>
          </cell>
          <cell r="M183" t="str">
            <v/>
          </cell>
          <cell r="O183" t="str">
            <v/>
          </cell>
          <cell r="R183" t="str">
            <v/>
          </cell>
        </row>
        <row r="184">
          <cell r="K184" t="str">
            <v/>
          </cell>
          <cell r="L184" t="str">
            <v/>
          </cell>
          <cell r="M184" t="str">
            <v/>
          </cell>
          <cell r="O184" t="str">
            <v/>
          </cell>
          <cell r="R184" t="str">
            <v/>
          </cell>
        </row>
        <row r="185">
          <cell r="K185" t="str">
            <v/>
          </cell>
          <cell r="L185" t="str">
            <v/>
          </cell>
          <cell r="M185" t="str">
            <v/>
          </cell>
          <cell r="O185" t="str">
            <v/>
          </cell>
          <cell r="R185" t="str">
            <v/>
          </cell>
        </row>
        <row r="186">
          <cell r="K186" t="str">
            <v/>
          </cell>
          <cell r="L186" t="str">
            <v/>
          </cell>
          <cell r="M186" t="str">
            <v/>
          </cell>
          <cell r="O186" t="str">
            <v/>
          </cell>
          <cell r="R186" t="str">
            <v/>
          </cell>
        </row>
        <row r="187">
          <cell r="K187" t="str">
            <v/>
          </cell>
          <cell r="L187" t="str">
            <v/>
          </cell>
          <cell r="M187" t="str">
            <v/>
          </cell>
          <cell r="O187" t="str">
            <v/>
          </cell>
          <cell r="R187" t="str">
            <v/>
          </cell>
        </row>
        <row r="188">
          <cell r="K188" t="str">
            <v/>
          </cell>
          <cell r="L188" t="str">
            <v/>
          </cell>
          <cell r="M188" t="str">
            <v/>
          </cell>
          <cell r="O188" t="str">
            <v/>
          </cell>
          <cell r="R188" t="str">
            <v/>
          </cell>
        </row>
        <row r="189">
          <cell r="K189" t="str">
            <v/>
          </cell>
          <cell r="L189" t="str">
            <v/>
          </cell>
          <cell r="M189" t="str">
            <v/>
          </cell>
          <cell r="O189" t="str">
            <v/>
          </cell>
          <cell r="R189" t="str">
            <v/>
          </cell>
        </row>
        <row r="190">
          <cell r="K190" t="str">
            <v/>
          </cell>
          <cell r="L190" t="str">
            <v/>
          </cell>
          <cell r="M190" t="str">
            <v/>
          </cell>
          <cell r="O190" t="str">
            <v/>
          </cell>
          <cell r="R190" t="str">
            <v/>
          </cell>
        </row>
        <row r="191">
          <cell r="K191" t="str">
            <v/>
          </cell>
          <cell r="L191" t="str">
            <v/>
          </cell>
          <cell r="M191" t="str">
            <v/>
          </cell>
          <cell r="O191" t="str">
            <v/>
          </cell>
          <cell r="R191" t="str">
            <v/>
          </cell>
        </row>
        <row r="192">
          <cell r="K192" t="str">
            <v/>
          </cell>
          <cell r="L192" t="str">
            <v/>
          </cell>
          <cell r="M192" t="str">
            <v/>
          </cell>
          <cell r="O192" t="str">
            <v/>
          </cell>
          <cell r="R192" t="str">
            <v/>
          </cell>
        </row>
        <row r="193">
          <cell r="K193" t="str">
            <v/>
          </cell>
          <cell r="L193" t="str">
            <v/>
          </cell>
          <cell r="M193" t="str">
            <v/>
          </cell>
          <cell r="O193" t="str">
            <v/>
          </cell>
          <cell r="R193" t="str">
            <v/>
          </cell>
        </row>
        <row r="194">
          <cell r="K194" t="str">
            <v/>
          </cell>
          <cell r="L194" t="str">
            <v/>
          </cell>
          <cell r="M194" t="str">
            <v/>
          </cell>
          <cell r="O194" t="str">
            <v/>
          </cell>
          <cell r="R194" t="str">
            <v/>
          </cell>
        </row>
        <row r="195">
          <cell r="K195" t="str">
            <v/>
          </cell>
          <cell r="L195" t="str">
            <v/>
          </cell>
          <cell r="M195" t="str">
            <v/>
          </cell>
          <cell r="O195" t="str">
            <v/>
          </cell>
          <cell r="R195" t="str">
            <v/>
          </cell>
        </row>
        <row r="196">
          <cell r="K196" t="str">
            <v/>
          </cell>
          <cell r="L196" t="str">
            <v/>
          </cell>
          <cell r="M196" t="str">
            <v/>
          </cell>
          <cell r="O196" t="str">
            <v/>
          </cell>
          <cell r="R196" t="str">
            <v/>
          </cell>
        </row>
        <row r="197">
          <cell r="K197" t="str">
            <v/>
          </cell>
          <cell r="L197" t="str">
            <v/>
          </cell>
          <cell r="M197" t="str">
            <v/>
          </cell>
          <cell r="O197" t="str">
            <v/>
          </cell>
          <cell r="R197" t="str">
            <v/>
          </cell>
        </row>
        <row r="198">
          <cell r="K198" t="str">
            <v/>
          </cell>
          <cell r="L198" t="str">
            <v/>
          </cell>
          <cell r="M198" t="str">
            <v/>
          </cell>
          <cell r="O198" t="str">
            <v/>
          </cell>
          <cell r="R198" t="str">
            <v/>
          </cell>
        </row>
        <row r="199">
          <cell r="K199" t="str">
            <v/>
          </cell>
          <cell r="L199" t="str">
            <v/>
          </cell>
          <cell r="M199" t="str">
            <v/>
          </cell>
          <cell r="O199" t="str">
            <v/>
          </cell>
          <cell r="R199" t="str">
            <v/>
          </cell>
        </row>
        <row r="200">
          <cell r="K200" t="str">
            <v/>
          </cell>
          <cell r="L200" t="str">
            <v/>
          </cell>
          <cell r="M200" t="str">
            <v/>
          </cell>
          <cell r="O200" t="str">
            <v/>
          </cell>
          <cell r="R200" t="str">
            <v/>
          </cell>
        </row>
        <row r="201">
          <cell r="K201" t="str">
            <v/>
          </cell>
          <cell r="L201" t="str">
            <v/>
          </cell>
          <cell r="M201" t="str">
            <v/>
          </cell>
          <cell r="O201" t="str">
            <v/>
          </cell>
          <cell r="R201" t="str">
            <v/>
          </cell>
        </row>
        <row r="202">
          <cell r="K202" t="str">
            <v/>
          </cell>
          <cell r="L202" t="str">
            <v/>
          </cell>
          <cell r="M202" t="str">
            <v/>
          </cell>
          <cell r="O202" t="str">
            <v/>
          </cell>
          <cell r="R202" t="str">
            <v/>
          </cell>
        </row>
        <row r="203">
          <cell r="K203" t="str">
            <v/>
          </cell>
          <cell r="L203" t="str">
            <v/>
          </cell>
          <cell r="M203" t="str">
            <v/>
          </cell>
          <cell r="O203" t="str">
            <v/>
          </cell>
          <cell r="R203" t="str">
            <v/>
          </cell>
        </row>
        <row r="204">
          <cell r="K204" t="str">
            <v/>
          </cell>
          <cell r="L204" t="str">
            <v/>
          </cell>
          <cell r="M204" t="str">
            <v/>
          </cell>
          <cell r="O204" t="str">
            <v/>
          </cell>
          <cell r="R204" t="str">
            <v/>
          </cell>
        </row>
        <row r="205">
          <cell r="K205" t="str">
            <v/>
          </cell>
          <cell r="L205" t="str">
            <v/>
          </cell>
          <cell r="M205" t="str">
            <v/>
          </cell>
          <cell r="O205" t="str">
            <v/>
          </cell>
          <cell r="R205" t="str">
            <v/>
          </cell>
        </row>
        <row r="206">
          <cell r="K206" t="str">
            <v/>
          </cell>
          <cell r="L206" t="str">
            <v/>
          </cell>
          <cell r="M206" t="str">
            <v/>
          </cell>
          <cell r="O206" t="str">
            <v/>
          </cell>
          <cell r="R206" t="str">
            <v/>
          </cell>
        </row>
        <row r="207">
          <cell r="K207" t="str">
            <v/>
          </cell>
          <cell r="L207" t="str">
            <v/>
          </cell>
          <cell r="M207" t="str">
            <v/>
          </cell>
          <cell r="O207" t="str">
            <v/>
          </cell>
          <cell r="R207" t="str">
            <v/>
          </cell>
        </row>
        <row r="208">
          <cell r="K208" t="str">
            <v/>
          </cell>
          <cell r="L208" t="str">
            <v/>
          </cell>
          <cell r="M208" t="str">
            <v/>
          </cell>
          <cell r="O208" t="str">
            <v/>
          </cell>
          <cell r="R208" t="str">
            <v/>
          </cell>
        </row>
        <row r="209">
          <cell r="K209" t="str">
            <v/>
          </cell>
          <cell r="L209" t="str">
            <v/>
          </cell>
          <cell r="M209" t="str">
            <v/>
          </cell>
          <cell r="O209" t="str">
            <v/>
          </cell>
          <cell r="R209" t="str">
            <v/>
          </cell>
        </row>
        <row r="210">
          <cell r="K210" t="str">
            <v/>
          </cell>
          <cell r="L210" t="str">
            <v/>
          </cell>
          <cell r="M210" t="str">
            <v/>
          </cell>
          <cell r="O210" t="str">
            <v/>
          </cell>
          <cell r="R210" t="str">
            <v/>
          </cell>
        </row>
        <row r="211">
          <cell r="K211" t="str">
            <v/>
          </cell>
          <cell r="L211" t="str">
            <v/>
          </cell>
          <cell r="M211" t="str">
            <v/>
          </cell>
          <cell r="O211" t="str">
            <v/>
          </cell>
          <cell r="R211" t="str">
            <v/>
          </cell>
        </row>
        <row r="212">
          <cell r="K212" t="str">
            <v/>
          </cell>
          <cell r="L212" t="str">
            <v/>
          </cell>
          <cell r="M212" t="str">
            <v/>
          </cell>
          <cell r="O212" t="str">
            <v/>
          </cell>
          <cell r="R212" t="str">
            <v/>
          </cell>
        </row>
        <row r="213">
          <cell r="K213" t="str">
            <v/>
          </cell>
          <cell r="L213" t="str">
            <v/>
          </cell>
          <cell r="M213" t="str">
            <v/>
          </cell>
          <cell r="O213" t="str">
            <v/>
          </cell>
          <cell r="R213" t="str">
            <v/>
          </cell>
        </row>
        <row r="214">
          <cell r="K214" t="str">
            <v/>
          </cell>
          <cell r="L214" t="str">
            <v/>
          </cell>
          <cell r="M214" t="str">
            <v/>
          </cell>
          <cell r="O214" t="str">
            <v/>
          </cell>
          <cell r="R214" t="str">
            <v/>
          </cell>
        </row>
        <row r="215">
          <cell r="K215" t="str">
            <v/>
          </cell>
          <cell r="L215" t="str">
            <v/>
          </cell>
          <cell r="M215" t="str">
            <v/>
          </cell>
          <cell r="O215" t="str">
            <v/>
          </cell>
          <cell r="R215" t="str">
            <v/>
          </cell>
        </row>
        <row r="216">
          <cell r="K216" t="str">
            <v/>
          </cell>
          <cell r="L216" t="str">
            <v/>
          </cell>
          <cell r="M216" t="str">
            <v/>
          </cell>
          <cell r="O216" t="str">
            <v/>
          </cell>
          <cell r="R216" t="str">
            <v/>
          </cell>
        </row>
        <row r="217">
          <cell r="K217" t="str">
            <v/>
          </cell>
          <cell r="L217" t="str">
            <v/>
          </cell>
          <cell r="M217" t="str">
            <v/>
          </cell>
          <cell r="O217" t="str">
            <v/>
          </cell>
          <cell r="R217" t="str">
            <v/>
          </cell>
        </row>
        <row r="218">
          <cell r="K218" t="str">
            <v/>
          </cell>
          <cell r="L218" t="str">
            <v/>
          </cell>
          <cell r="M218" t="str">
            <v/>
          </cell>
          <cell r="O218" t="str">
            <v/>
          </cell>
          <cell r="R218" t="str">
            <v/>
          </cell>
        </row>
        <row r="219">
          <cell r="K219" t="str">
            <v/>
          </cell>
          <cell r="L219" t="str">
            <v/>
          </cell>
          <cell r="M219" t="str">
            <v/>
          </cell>
          <cell r="O219" t="str">
            <v/>
          </cell>
          <cell r="R219" t="str">
            <v/>
          </cell>
        </row>
        <row r="220">
          <cell r="K220" t="str">
            <v/>
          </cell>
          <cell r="L220" t="str">
            <v/>
          </cell>
          <cell r="M220" t="str">
            <v/>
          </cell>
          <cell r="O220" t="str">
            <v/>
          </cell>
          <cell r="R220" t="str">
            <v/>
          </cell>
        </row>
        <row r="221">
          <cell r="K221" t="str">
            <v/>
          </cell>
          <cell r="L221" t="str">
            <v/>
          </cell>
          <cell r="M221" t="str">
            <v/>
          </cell>
          <cell r="O221" t="str">
            <v/>
          </cell>
          <cell r="R221" t="str">
            <v/>
          </cell>
        </row>
        <row r="222">
          <cell r="K222" t="str">
            <v/>
          </cell>
          <cell r="L222" t="str">
            <v/>
          </cell>
          <cell r="M222" t="str">
            <v/>
          </cell>
          <cell r="O222" t="str">
            <v/>
          </cell>
          <cell r="R222" t="str">
            <v/>
          </cell>
        </row>
        <row r="223">
          <cell r="K223" t="str">
            <v/>
          </cell>
          <cell r="L223" t="str">
            <v/>
          </cell>
          <cell r="M223" t="str">
            <v/>
          </cell>
          <cell r="O223" t="str">
            <v/>
          </cell>
          <cell r="R223" t="str">
            <v/>
          </cell>
        </row>
        <row r="224">
          <cell r="K224" t="str">
            <v/>
          </cell>
          <cell r="L224" t="str">
            <v/>
          </cell>
          <cell r="M224" t="str">
            <v/>
          </cell>
          <cell r="O224" t="str">
            <v/>
          </cell>
          <cell r="R224" t="str">
            <v/>
          </cell>
        </row>
        <row r="225">
          <cell r="K225" t="str">
            <v/>
          </cell>
          <cell r="L225" t="str">
            <v/>
          </cell>
          <cell r="M225" t="str">
            <v/>
          </cell>
          <cell r="O225" t="str">
            <v/>
          </cell>
          <cell r="R225" t="str">
            <v/>
          </cell>
        </row>
        <row r="226">
          <cell r="K226" t="str">
            <v/>
          </cell>
          <cell r="L226" t="str">
            <v/>
          </cell>
          <cell r="M226" t="str">
            <v/>
          </cell>
          <cell r="O226" t="str">
            <v/>
          </cell>
          <cell r="R226" t="str">
            <v/>
          </cell>
        </row>
        <row r="227">
          <cell r="K227" t="str">
            <v/>
          </cell>
          <cell r="L227" t="str">
            <v/>
          </cell>
          <cell r="M227" t="str">
            <v/>
          </cell>
          <cell r="O227" t="str">
            <v/>
          </cell>
          <cell r="R227" t="str">
            <v/>
          </cell>
        </row>
        <row r="228">
          <cell r="K228" t="str">
            <v/>
          </cell>
          <cell r="L228" t="str">
            <v/>
          </cell>
          <cell r="M228" t="str">
            <v/>
          </cell>
          <cell r="O228" t="str">
            <v/>
          </cell>
          <cell r="R228" t="str">
            <v/>
          </cell>
        </row>
        <row r="229">
          <cell r="K229" t="str">
            <v/>
          </cell>
          <cell r="L229" t="str">
            <v/>
          </cell>
          <cell r="M229" t="str">
            <v/>
          </cell>
          <cell r="O229" t="str">
            <v/>
          </cell>
          <cell r="R229" t="str">
            <v/>
          </cell>
        </row>
        <row r="230">
          <cell r="K230" t="str">
            <v/>
          </cell>
          <cell r="L230" t="str">
            <v/>
          </cell>
          <cell r="M230" t="str">
            <v/>
          </cell>
          <cell r="O230" t="str">
            <v/>
          </cell>
          <cell r="R230" t="str">
            <v/>
          </cell>
        </row>
        <row r="231">
          <cell r="K231" t="str">
            <v/>
          </cell>
          <cell r="L231" t="str">
            <v/>
          </cell>
          <cell r="M231" t="str">
            <v/>
          </cell>
          <cell r="O231" t="str">
            <v/>
          </cell>
          <cell r="R231" t="str">
            <v/>
          </cell>
        </row>
        <row r="232">
          <cell r="K232" t="str">
            <v/>
          </cell>
          <cell r="L232" t="str">
            <v/>
          </cell>
          <cell r="M232" t="str">
            <v/>
          </cell>
          <cell r="O232" t="str">
            <v/>
          </cell>
          <cell r="R232" t="str">
            <v/>
          </cell>
        </row>
        <row r="233">
          <cell r="K233" t="str">
            <v/>
          </cell>
          <cell r="L233" t="str">
            <v/>
          </cell>
          <cell r="M233" t="str">
            <v/>
          </cell>
          <cell r="O233" t="str">
            <v/>
          </cell>
          <cell r="R233" t="str">
            <v/>
          </cell>
        </row>
        <row r="234">
          <cell r="K234" t="str">
            <v/>
          </cell>
          <cell r="L234" t="str">
            <v/>
          </cell>
          <cell r="M234" t="str">
            <v/>
          </cell>
          <cell r="O234" t="str">
            <v/>
          </cell>
          <cell r="R234" t="str">
            <v/>
          </cell>
        </row>
        <row r="235">
          <cell r="K235" t="str">
            <v/>
          </cell>
          <cell r="L235" t="str">
            <v/>
          </cell>
          <cell r="M235" t="str">
            <v/>
          </cell>
          <cell r="O235" t="str">
            <v/>
          </cell>
          <cell r="R235" t="str">
            <v/>
          </cell>
        </row>
        <row r="236">
          <cell r="K236" t="str">
            <v/>
          </cell>
          <cell r="L236" t="str">
            <v/>
          </cell>
          <cell r="M236" t="str">
            <v/>
          </cell>
          <cell r="O236" t="str">
            <v/>
          </cell>
          <cell r="R236" t="str">
            <v/>
          </cell>
        </row>
        <row r="237">
          <cell r="K237" t="str">
            <v/>
          </cell>
          <cell r="L237" t="str">
            <v/>
          </cell>
          <cell r="M237" t="str">
            <v/>
          </cell>
          <cell r="O237" t="str">
            <v/>
          </cell>
          <cell r="R237" t="str">
            <v/>
          </cell>
        </row>
        <row r="238">
          <cell r="K238" t="str">
            <v/>
          </cell>
          <cell r="L238" t="str">
            <v/>
          </cell>
          <cell r="M238" t="str">
            <v/>
          </cell>
          <cell r="O238" t="str">
            <v/>
          </cell>
          <cell r="R238" t="str">
            <v/>
          </cell>
        </row>
        <row r="239">
          <cell r="K239" t="str">
            <v/>
          </cell>
          <cell r="L239" t="str">
            <v/>
          </cell>
          <cell r="M239" t="str">
            <v/>
          </cell>
          <cell r="O239" t="str">
            <v/>
          </cell>
          <cell r="R239" t="str">
            <v/>
          </cell>
        </row>
        <row r="240">
          <cell r="K240" t="str">
            <v/>
          </cell>
          <cell r="L240" t="str">
            <v/>
          </cell>
          <cell r="M240" t="str">
            <v/>
          </cell>
          <cell r="O240" t="str">
            <v/>
          </cell>
          <cell r="R240" t="str">
            <v/>
          </cell>
        </row>
        <row r="241">
          <cell r="K241" t="str">
            <v/>
          </cell>
          <cell r="L241" t="str">
            <v/>
          </cell>
          <cell r="M241" t="str">
            <v/>
          </cell>
          <cell r="O241" t="str">
            <v/>
          </cell>
          <cell r="R241" t="str">
            <v/>
          </cell>
        </row>
        <row r="242">
          <cell r="K242" t="str">
            <v/>
          </cell>
          <cell r="L242" t="str">
            <v/>
          </cell>
          <cell r="M242" t="str">
            <v/>
          </cell>
          <cell r="O242" t="str">
            <v/>
          </cell>
          <cell r="R242" t="str">
            <v/>
          </cell>
        </row>
        <row r="243">
          <cell r="K243" t="str">
            <v/>
          </cell>
          <cell r="L243" t="str">
            <v/>
          </cell>
          <cell r="M243" t="str">
            <v/>
          </cell>
          <cell r="O243" t="str">
            <v/>
          </cell>
          <cell r="R243" t="str">
            <v/>
          </cell>
        </row>
        <row r="244">
          <cell r="K244" t="str">
            <v/>
          </cell>
          <cell r="L244" t="str">
            <v/>
          </cell>
          <cell r="M244" t="str">
            <v/>
          </cell>
          <cell r="O244" t="str">
            <v/>
          </cell>
          <cell r="R244" t="str">
            <v/>
          </cell>
        </row>
        <row r="245">
          <cell r="K245" t="str">
            <v/>
          </cell>
          <cell r="L245" t="str">
            <v/>
          </cell>
          <cell r="M245" t="str">
            <v/>
          </cell>
          <cell r="O245" t="str">
            <v/>
          </cell>
          <cell r="R245" t="str">
            <v/>
          </cell>
        </row>
        <row r="246">
          <cell r="K246" t="str">
            <v/>
          </cell>
          <cell r="L246" t="str">
            <v/>
          </cell>
          <cell r="M246" t="str">
            <v/>
          </cell>
          <cell r="O246" t="str">
            <v/>
          </cell>
          <cell r="R246" t="str">
            <v/>
          </cell>
        </row>
        <row r="247">
          <cell r="K247" t="str">
            <v/>
          </cell>
          <cell r="L247" t="str">
            <v/>
          </cell>
          <cell r="M247" t="str">
            <v/>
          </cell>
          <cell r="O247" t="str">
            <v/>
          </cell>
          <cell r="R247" t="str">
            <v/>
          </cell>
        </row>
        <row r="248">
          <cell r="K248" t="str">
            <v/>
          </cell>
          <cell r="L248" t="str">
            <v/>
          </cell>
          <cell r="M248" t="str">
            <v/>
          </cell>
          <cell r="O248" t="str">
            <v/>
          </cell>
          <cell r="R248" t="str">
            <v/>
          </cell>
        </row>
        <row r="249">
          <cell r="K249" t="str">
            <v/>
          </cell>
          <cell r="L249" t="str">
            <v/>
          </cell>
          <cell r="M249" t="str">
            <v/>
          </cell>
          <cell r="O249" t="str">
            <v/>
          </cell>
          <cell r="R249" t="str">
            <v/>
          </cell>
        </row>
        <row r="250">
          <cell r="K250" t="str">
            <v/>
          </cell>
          <cell r="L250" t="str">
            <v/>
          </cell>
          <cell r="M250" t="str">
            <v/>
          </cell>
          <cell r="O250" t="str">
            <v/>
          </cell>
          <cell r="R250" t="str">
            <v/>
          </cell>
        </row>
        <row r="251">
          <cell r="K251" t="str">
            <v/>
          </cell>
          <cell r="L251" t="str">
            <v/>
          </cell>
          <cell r="M251" t="str">
            <v/>
          </cell>
          <cell r="O251" t="str">
            <v/>
          </cell>
          <cell r="R251" t="str">
            <v/>
          </cell>
        </row>
        <row r="252">
          <cell r="K252" t="str">
            <v/>
          </cell>
          <cell r="L252" t="str">
            <v/>
          </cell>
          <cell r="M252" t="str">
            <v/>
          </cell>
          <cell r="O252" t="str">
            <v/>
          </cell>
          <cell r="R252" t="str">
            <v/>
          </cell>
        </row>
        <row r="253">
          <cell r="K253" t="str">
            <v/>
          </cell>
          <cell r="L253" t="str">
            <v/>
          </cell>
          <cell r="M253" t="str">
            <v/>
          </cell>
          <cell r="O253" t="str">
            <v/>
          </cell>
          <cell r="R253" t="str">
            <v/>
          </cell>
        </row>
        <row r="254">
          <cell r="K254" t="str">
            <v/>
          </cell>
          <cell r="L254" t="str">
            <v/>
          </cell>
          <cell r="M254" t="str">
            <v/>
          </cell>
          <cell r="O254" t="str">
            <v/>
          </cell>
          <cell r="R254" t="str">
            <v/>
          </cell>
        </row>
        <row r="255">
          <cell r="K255" t="str">
            <v/>
          </cell>
          <cell r="L255" t="str">
            <v/>
          </cell>
          <cell r="M255" t="str">
            <v/>
          </cell>
          <cell r="O255" t="str">
            <v/>
          </cell>
          <cell r="R255" t="str">
            <v/>
          </cell>
        </row>
        <row r="256">
          <cell r="K256" t="str">
            <v/>
          </cell>
          <cell r="L256" t="str">
            <v/>
          </cell>
          <cell r="M256" t="str">
            <v/>
          </cell>
          <cell r="O256" t="str">
            <v/>
          </cell>
          <cell r="R256" t="str">
            <v/>
          </cell>
        </row>
        <row r="257">
          <cell r="K257" t="str">
            <v/>
          </cell>
          <cell r="L257" t="str">
            <v/>
          </cell>
          <cell r="M257" t="str">
            <v/>
          </cell>
          <cell r="O257" t="str">
            <v/>
          </cell>
          <cell r="R257" t="str">
            <v/>
          </cell>
        </row>
        <row r="258">
          <cell r="K258" t="str">
            <v/>
          </cell>
          <cell r="L258" t="str">
            <v/>
          </cell>
          <cell r="M258" t="str">
            <v/>
          </cell>
          <cell r="O258" t="str">
            <v/>
          </cell>
          <cell r="R258" t="str">
            <v/>
          </cell>
        </row>
        <row r="259">
          <cell r="K259" t="str">
            <v/>
          </cell>
          <cell r="L259" t="str">
            <v/>
          </cell>
          <cell r="M259" t="str">
            <v/>
          </cell>
          <cell r="O259" t="str">
            <v/>
          </cell>
          <cell r="R259" t="str">
            <v/>
          </cell>
        </row>
        <row r="260">
          <cell r="K260" t="str">
            <v/>
          </cell>
          <cell r="L260" t="str">
            <v/>
          </cell>
          <cell r="M260" t="str">
            <v/>
          </cell>
          <cell r="O260" t="str">
            <v/>
          </cell>
          <cell r="R260" t="str">
            <v/>
          </cell>
        </row>
        <row r="261">
          <cell r="K261" t="str">
            <v/>
          </cell>
          <cell r="L261" t="str">
            <v/>
          </cell>
          <cell r="M261" t="str">
            <v/>
          </cell>
          <cell r="O261" t="str">
            <v/>
          </cell>
          <cell r="R261" t="str">
            <v/>
          </cell>
        </row>
        <row r="262">
          <cell r="K262" t="str">
            <v/>
          </cell>
          <cell r="L262" t="str">
            <v/>
          </cell>
          <cell r="M262" t="str">
            <v/>
          </cell>
          <cell r="O262" t="str">
            <v/>
          </cell>
          <cell r="R262" t="str">
            <v/>
          </cell>
        </row>
        <row r="263">
          <cell r="K263" t="str">
            <v/>
          </cell>
          <cell r="L263" t="str">
            <v/>
          </cell>
          <cell r="M263" t="str">
            <v/>
          </cell>
          <cell r="O263" t="str">
            <v/>
          </cell>
          <cell r="R263" t="str">
            <v/>
          </cell>
        </row>
        <row r="264">
          <cell r="K264" t="str">
            <v/>
          </cell>
          <cell r="L264" t="str">
            <v/>
          </cell>
          <cell r="M264" t="str">
            <v/>
          </cell>
          <cell r="O264" t="str">
            <v/>
          </cell>
          <cell r="R264" t="str">
            <v/>
          </cell>
        </row>
        <row r="265">
          <cell r="K265" t="str">
            <v/>
          </cell>
          <cell r="L265" t="str">
            <v/>
          </cell>
          <cell r="M265" t="str">
            <v/>
          </cell>
          <cell r="O265" t="str">
            <v/>
          </cell>
          <cell r="R265" t="str">
            <v/>
          </cell>
        </row>
        <row r="266">
          <cell r="K266" t="str">
            <v/>
          </cell>
          <cell r="L266" t="str">
            <v/>
          </cell>
          <cell r="M266" t="str">
            <v/>
          </cell>
          <cell r="O266" t="str">
            <v/>
          </cell>
          <cell r="R266" t="str">
            <v/>
          </cell>
        </row>
        <row r="267">
          <cell r="K267" t="str">
            <v/>
          </cell>
          <cell r="L267" t="str">
            <v/>
          </cell>
          <cell r="M267" t="str">
            <v/>
          </cell>
          <cell r="O267" t="str">
            <v/>
          </cell>
          <cell r="R267" t="str">
            <v/>
          </cell>
        </row>
        <row r="268">
          <cell r="K268" t="str">
            <v/>
          </cell>
          <cell r="L268" t="str">
            <v/>
          </cell>
          <cell r="M268" t="str">
            <v/>
          </cell>
          <cell r="O268" t="str">
            <v/>
          </cell>
          <cell r="R268" t="str">
            <v/>
          </cell>
        </row>
        <row r="269">
          <cell r="K269" t="str">
            <v/>
          </cell>
          <cell r="L269" t="str">
            <v/>
          </cell>
          <cell r="M269" t="str">
            <v/>
          </cell>
          <cell r="O269" t="str">
            <v/>
          </cell>
          <cell r="R269" t="str">
            <v/>
          </cell>
        </row>
        <row r="270">
          <cell r="K270" t="str">
            <v/>
          </cell>
          <cell r="L270" t="str">
            <v/>
          </cell>
          <cell r="M270" t="str">
            <v/>
          </cell>
          <cell r="O270" t="str">
            <v/>
          </cell>
          <cell r="R270" t="str">
            <v/>
          </cell>
        </row>
        <row r="271">
          <cell r="K271" t="str">
            <v/>
          </cell>
          <cell r="L271" t="str">
            <v/>
          </cell>
          <cell r="M271" t="str">
            <v/>
          </cell>
          <cell r="O271" t="str">
            <v/>
          </cell>
          <cell r="R271" t="str">
            <v/>
          </cell>
        </row>
        <row r="272">
          <cell r="K272" t="str">
            <v/>
          </cell>
          <cell r="L272" t="str">
            <v/>
          </cell>
          <cell r="M272" t="str">
            <v/>
          </cell>
          <cell r="O272" t="str">
            <v/>
          </cell>
          <cell r="R272" t="str">
            <v/>
          </cell>
        </row>
        <row r="273">
          <cell r="K273" t="str">
            <v/>
          </cell>
          <cell r="L273" t="str">
            <v/>
          </cell>
          <cell r="M273" t="str">
            <v/>
          </cell>
          <cell r="O273" t="str">
            <v/>
          </cell>
          <cell r="R273" t="str">
            <v/>
          </cell>
        </row>
        <row r="274">
          <cell r="K274" t="str">
            <v/>
          </cell>
          <cell r="L274" t="str">
            <v/>
          </cell>
          <cell r="M274" t="str">
            <v/>
          </cell>
          <cell r="O274" t="str">
            <v/>
          </cell>
          <cell r="R274" t="str">
            <v/>
          </cell>
        </row>
        <row r="275">
          <cell r="K275" t="str">
            <v/>
          </cell>
          <cell r="L275" t="str">
            <v/>
          </cell>
          <cell r="M275" t="str">
            <v/>
          </cell>
          <cell r="O275" t="str">
            <v/>
          </cell>
          <cell r="R275" t="str">
            <v/>
          </cell>
        </row>
        <row r="276">
          <cell r="K276" t="str">
            <v/>
          </cell>
          <cell r="L276" t="str">
            <v/>
          </cell>
          <cell r="M276" t="str">
            <v/>
          </cell>
          <cell r="O276" t="str">
            <v/>
          </cell>
          <cell r="R276" t="str">
            <v/>
          </cell>
        </row>
        <row r="277">
          <cell r="K277" t="str">
            <v/>
          </cell>
          <cell r="L277" t="str">
            <v/>
          </cell>
          <cell r="M277" t="str">
            <v/>
          </cell>
          <cell r="O277" t="str">
            <v/>
          </cell>
          <cell r="R277" t="str">
            <v/>
          </cell>
        </row>
        <row r="278">
          <cell r="K278" t="str">
            <v/>
          </cell>
          <cell r="L278" t="str">
            <v/>
          </cell>
          <cell r="M278" t="str">
            <v/>
          </cell>
          <cell r="O278" t="str">
            <v/>
          </cell>
          <cell r="R278" t="str">
            <v/>
          </cell>
        </row>
        <row r="279">
          <cell r="K279" t="str">
            <v/>
          </cell>
          <cell r="L279" t="str">
            <v/>
          </cell>
          <cell r="M279" t="str">
            <v/>
          </cell>
          <cell r="O279" t="str">
            <v/>
          </cell>
          <cell r="R279" t="str">
            <v/>
          </cell>
        </row>
        <row r="280">
          <cell r="K280" t="str">
            <v/>
          </cell>
          <cell r="L280" t="str">
            <v/>
          </cell>
          <cell r="M280" t="str">
            <v/>
          </cell>
          <cell r="O280" t="str">
            <v/>
          </cell>
          <cell r="R280" t="str">
            <v/>
          </cell>
        </row>
        <row r="281">
          <cell r="K281" t="str">
            <v/>
          </cell>
          <cell r="L281" t="str">
            <v/>
          </cell>
          <cell r="M281" t="str">
            <v/>
          </cell>
          <cell r="O281" t="str">
            <v/>
          </cell>
          <cell r="R281" t="str">
            <v/>
          </cell>
        </row>
        <row r="282">
          <cell r="K282" t="str">
            <v/>
          </cell>
          <cell r="L282" t="str">
            <v/>
          </cell>
          <cell r="M282" t="str">
            <v/>
          </cell>
          <cell r="O282" t="str">
            <v/>
          </cell>
          <cell r="R282" t="str">
            <v/>
          </cell>
        </row>
        <row r="283">
          <cell r="K283" t="str">
            <v/>
          </cell>
          <cell r="L283" t="str">
            <v/>
          </cell>
          <cell r="M283" t="str">
            <v/>
          </cell>
          <cell r="O283" t="str">
            <v/>
          </cell>
          <cell r="R283" t="str">
            <v/>
          </cell>
        </row>
        <row r="284">
          <cell r="K284" t="str">
            <v/>
          </cell>
          <cell r="L284" t="str">
            <v/>
          </cell>
          <cell r="M284" t="str">
            <v/>
          </cell>
          <cell r="O284" t="str">
            <v/>
          </cell>
          <cell r="R284" t="str">
            <v/>
          </cell>
        </row>
        <row r="285">
          <cell r="K285" t="str">
            <v/>
          </cell>
          <cell r="L285" t="str">
            <v/>
          </cell>
          <cell r="M285" t="str">
            <v/>
          </cell>
          <cell r="O285" t="str">
            <v/>
          </cell>
          <cell r="R285" t="str">
            <v/>
          </cell>
        </row>
        <row r="286">
          <cell r="K286" t="str">
            <v/>
          </cell>
          <cell r="L286" t="str">
            <v/>
          </cell>
          <cell r="M286" t="str">
            <v/>
          </cell>
          <cell r="O286" t="str">
            <v/>
          </cell>
          <cell r="R286" t="str">
            <v/>
          </cell>
        </row>
        <row r="287">
          <cell r="K287" t="str">
            <v/>
          </cell>
          <cell r="L287" t="str">
            <v/>
          </cell>
          <cell r="M287" t="str">
            <v/>
          </cell>
          <cell r="O287" t="str">
            <v/>
          </cell>
          <cell r="R287" t="str">
            <v/>
          </cell>
        </row>
        <row r="288">
          <cell r="K288" t="str">
            <v/>
          </cell>
          <cell r="L288" t="str">
            <v/>
          </cell>
          <cell r="M288" t="str">
            <v/>
          </cell>
          <cell r="O288" t="str">
            <v/>
          </cell>
          <cell r="R288" t="str">
            <v/>
          </cell>
        </row>
        <row r="289">
          <cell r="K289" t="str">
            <v/>
          </cell>
          <cell r="L289" t="str">
            <v/>
          </cell>
          <cell r="M289" t="str">
            <v/>
          </cell>
          <cell r="O289" t="str">
            <v/>
          </cell>
          <cell r="R289" t="str">
            <v/>
          </cell>
        </row>
        <row r="290">
          <cell r="K290" t="str">
            <v/>
          </cell>
          <cell r="L290" t="str">
            <v/>
          </cell>
          <cell r="M290" t="str">
            <v/>
          </cell>
          <cell r="O290" t="str">
            <v/>
          </cell>
          <cell r="R290" t="str">
            <v/>
          </cell>
        </row>
        <row r="291">
          <cell r="K291" t="str">
            <v/>
          </cell>
          <cell r="L291" t="str">
            <v/>
          </cell>
          <cell r="M291" t="str">
            <v/>
          </cell>
          <cell r="O291" t="str">
            <v/>
          </cell>
          <cell r="R291" t="str">
            <v/>
          </cell>
        </row>
        <row r="292">
          <cell r="K292" t="str">
            <v/>
          </cell>
          <cell r="L292" t="str">
            <v/>
          </cell>
          <cell r="M292" t="str">
            <v/>
          </cell>
          <cell r="O292" t="str">
            <v/>
          </cell>
          <cell r="R292" t="str">
            <v/>
          </cell>
        </row>
        <row r="293">
          <cell r="K293" t="str">
            <v/>
          </cell>
          <cell r="L293" t="str">
            <v/>
          </cell>
          <cell r="M293" t="str">
            <v/>
          </cell>
          <cell r="O293" t="str">
            <v/>
          </cell>
          <cell r="R293" t="str">
            <v/>
          </cell>
        </row>
        <row r="294">
          <cell r="K294" t="str">
            <v/>
          </cell>
          <cell r="L294" t="str">
            <v/>
          </cell>
          <cell r="M294" t="str">
            <v/>
          </cell>
          <cell r="O294" t="str">
            <v/>
          </cell>
          <cell r="R294" t="str">
            <v/>
          </cell>
        </row>
        <row r="295">
          <cell r="K295" t="str">
            <v/>
          </cell>
          <cell r="L295" t="str">
            <v/>
          </cell>
          <cell r="M295" t="str">
            <v/>
          </cell>
          <cell r="O295" t="str">
            <v/>
          </cell>
          <cell r="R295" t="str">
            <v/>
          </cell>
        </row>
        <row r="296">
          <cell r="K296" t="str">
            <v/>
          </cell>
          <cell r="L296" t="str">
            <v/>
          </cell>
          <cell r="M296" t="str">
            <v/>
          </cell>
          <cell r="O296" t="str">
            <v/>
          </cell>
          <cell r="R296" t="str">
            <v/>
          </cell>
        </row>
        <row r="297">
          <cell r="K297" t="str">
            <v/>
          </cell>
          <cell r="L297" t="str">
            <v/>
          </cell>
          <cell r="M297" t="str">
            <v/>
          </cell>
          <cell r="O297" t="str">
            <v/>
          </cell>
          <cell r="R297" t="str">
            <v/>
          </cell>
        </row>
        <row r="298">
          <cell r="K298" t="str">
            <v/>
          </cell>
          <cell r="L298" t="str">
            <v/>
          </cell>
          <cell r="M298" t="str">
            <v/>
          </cell>
          <cell r="O298" t="str">
            <v/>
          </cell>
          <cell r="R298" t="str">
            <v/>
          </cell>
        </row>
        <row r="299">
          <cell r="K299" t="str">
            <v/>
          </cell>
          <cell r="L299" t="str">
            <v/>
          </cell>
          <cell r="M299" t="str">
            <v/>
          </cell>
          <cell r="O299" t="str">
            <v/>
          </cell>
          <cell r="R299" t="str">
            <v/>
          </cell>
        </row>
        <row r="300">
          <cell r="K300" t="str">
            <v/>
          </cell>
          <cell r="L300" t="str">
            <v/>
          </cell>
          <cell r="M300" t="str">
            <v/>
          </cell>
          <cell r="O300" t="str">
            <v/>
          </cell>
          <cell r="R300" t="str">
            <v/>
          </cell>
        </row>
        <row r="301">
          <cell r="K301" t="str">
            <v/>
          </cell>
          <cell r="L301" t="str">
            <v/>
          </cell>
          <cell r="M301" t="str">
            <v/>
          </cell>
          <cell r="O301" t="str">
            <v/>
          </cell>
          <cell r="R301" t="str">
            <v/>
          </cell>
        </row>
        <row r="302">
          <cell r="K302" t="str">
            <v/>
          </cell>
          <cell r="L302" t="str">
            <v/>
          </cell>
          <cell r="M302" t="str">
            <v/>
          </cell>
          <cell r="O302" t="str">
            <v/>
          </cell>
          <cell r="R302" t="str">
            <v/>
          </cell>
        </row>
        <row r="303">
          <cell r="K303" t="str">
            <v/>
          </cell>
          <cell r="L303" t="str">
            <v/>
          </cell>
          <cell r="M303" t="str">
            <v/>
          </cell>
          <cell r="O303" t="str">
            <v/>
          </cell>
          <cell r="R303" t="str">
            <v/>
          </cell>
        </row>
      </sheetData>
      <sheetData sheetId="26">
        <row r="4">
          <cell r="G4" t="str">
            <v>(pls select)</v>
          </cell>
        </row>
        <row r="8">
          <cell r="H8" t="str">
            <v>(pls select)</v>
          </cell>
        </row>
        <row r="11">
          <cell r="G11" t="str">
            <v>NA</v>
          </cell>
        </row>
        <row r="13">
          <cell r="G13" t="str">
            <v>NA</v>
          </cell>
        </row>
        <row r="20">
          <cell r="G20" t="str">
            <v>NA</v>
          </cell>
        </row>
        <row r="23">
          <cell r="G23" t="str">
            <v>NA</v>
          </cell>
        </row>
        <row r="24">
          <cell r="G24" t="str">
            <v>NA</v>
          </cell>
        </row>
        <row r="27">
          <cell r="G27" t="str">
            <v>NA</v>
          </cell>
        </row>
        <row r="29">
          <cell r="G29" t="str">
            <v>VND</v>
          </cell>
        </row>
        <row r="30">
          <cell r="G30" t="str">
            <v>payable at the beginning</v>
          </cell>
        </row>
        <row r="32">
          <cell r="G32" t="str">
            <v>(pls select)</v>
          </cell>
        </row>
        <row r="36">
          <cell r="G36" t="str">
            <v>(pls select)</v>
          </cell>
        </row>
        <row r="40">
          <cell r="G40" t="str">
            <v>(pls select)</v>
          </cell>
        </row>
        <row r="45">
          <cell r="G45" t="str">
            <v>NA</v>
          </cell>
        </row>
        <row r="49">
          <cell r="G49" t="str">
            <v>NA</v>
          </cell>
        </row>
        <row r="53">
          <cell r="G53" t="str">
            <v>NA</v>
          </cell>
        </row>
        <row r="57">
          <cell r="G57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  <cell r="H72">
            <v>0</v>
          </cell>
        </row>
        <row r="75">
          <cell r="H75">
            <v>0</v>
          </cell>
        </row>
        <row r="124"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O124" t="str">
            <v/>
          </cell>
          <cell r="Q124" t="str">
            <v/>
          </cell>
          <cell r="R124" t="str">
            <v/>
          </cell>
        </row>
        <row r="125">
          <cell r="K125" t="str">
            <v/>
          </cell>
          <cell r="L125" t="str">
            <v/>
          </cell>
          <cell r="M125" t="str">
            <v/>
          </cell>
          <cell r="O125" t="str">
            <v/>
          </cell>
          <cell r="R125" t="str">
            <v/>
          </cell>
        </row>
        <row r="126">
          <cell r="K126" t="str">
            <v/>
          </cell>
          <cell r="L126" t="str">
            <v/>
          </cell>
          <cell r="M126" t="str">
            <v/>
          </cell>
          <cell r="O126" t="str">
            <v/>
          </cell>
          <cell r="R126" t="str">
            <v/>
          </cell>
        </row>
        <row r="127">
          <cell r="K127" t="str">
            <v/>
          </cell>
          <cell r="L127" t="str">
            <v/>
          </cell>
          <cell r="M127" t="str">
            <v/>
          </cell>
          <cell r="O127" t="str">
            <v/>
          </cell>
          <cell r="R127" t="str">
            <v/>
          </cell>
        </row>
        <row r="128">
          <cell r="K128" t="str">
            <v/>
          </cell>
          <cell r="L128" t="str">
            <v/>
          </cell>
          <cell r="M128" t="str">
            <v/>
          </cell>
          <cell r="O128" t="str">
            <v/>
          </cell>
          <cell r="R128" t="str">
            <v/>
          </cell>
        </row>
        <row r="129">
          <cell r="K129" t="str">
            <v/>
          </cell>
          <cell r="L129" t="str">
            <v/>
          </cell>
          <cell r="M129" t="str">
            <v/>
          </cell>
          <cell r="O129" t="str">
            <v/>
          </cell>
          <cell r="R129" t="str">
            <v/>
          </cell>
        </row>
        <row r="130">
          <cell r="K130" t="str">
            <v/>
          </cell>
          <cell r="L130" t="str">
            <v/>
          </cell>
          <cell r="M130" t="str">
            <v/>
          </cell>
          <cell r="O130" t="str">
            <v/>
          </cell>
          <cell r="R130" t="str">
            <v/>
          </cell>
        </row>
        <row r="131">
          <cell r="K131" t="str">
            <v/>
          </cell>
          <cell r="L131" t="str">
            <v/>
          </cell>
          <cell r="M131" t="str">
            <v/>
          </cell>
          <cell r="O131" t="str">
            <v/>
          </cell>
          <cell r="R131" t="str">
            <v/>
          </cell>
        </row>
        <row r="132">
          <cell r="K132" t="str">
            <v/>
          </cell>
          <cell r="L132" t="str">
            <v/>
          </cell>
          <cell r="M132" t="str">
            <v/>
          </cell>
          <cell r="O132" t="str">
            <v/>
          </cell>
          <cell r="R132" t="str">
            <v/>
          </cell>
        </row>
        <row r="133">
          <cell r="K133" t="str">
            <v/>
          </cell>
          <cell r="L133" t="str">
            <v/>
          </cell>
          <cell r="M133" t="str">
            <v/>
          </cell>
          <cell r="O133" t="str">
            <v/>
          </cell>
          <cell r="R133" t="str">
            <v/>
          </cell>
        </row>
        <row r="134">
          <cell r="K134" t="str">
            <v/>
          </cell>
          <cell r="L134" t="str">
            <v/>
          </cell>
          <cell r="M134" t="str">
            <v/>
          </cell>
          <cell r="O134" t="str">
            <v/>
          </cell>
          <cell r="R134" t="str">
            <v/>
          </cell>
        </row>
        <row r="135">
          <cell r="K135" t="str">
            <v/>
          </cell>
          <cell r="L135" t="str">
            <v/>
          </cell>
          <cell r="M135" t="str">
            <v/>
          </cell>
          <cell r="O135" t="str">
            <v/>
          </cell>
          <cell r="R135" t="str">
            <v/>
          </cell>
        </row>
        <row r="136">
          <cell r="K136" t="str">
            <v/>
          </cell>
          <cell r="L136" t="str">
            <v/>
          </cell>
          <cell r="M136" t="str">
            <v/>
          </cell>
          <cell r="O136" t="str">
            <v/>
          </cell>
          <cell r="R136" t="str">
            <v/>
          </cell>
        </row>
        <row r="137">
          <cell r="K137" t="str">
            <v/>
          </cell>
          <cell r="L137" t="str">
            <v/>
          </cell>
          <cell r="M137" t="str">
            <v/>
          </cell>
          <cell r="O137" t="str">
            <v/>
          </cell>
          <cell r="R137" t="str">
            <v/>
          </cell>
        </row>
        <row r="138">
          <cell r="K138" t="str">
            <v/>
          </cell>
          <cell r="L138" t="str">
            <v/>
          </cell>
          <cell r="M138" t="str">
            <v/>
          </cell>
          <cell r="O138" t="str">
            <v/>
          </cell>
          <cell r="R138" t="str">
            <v/>
          </cell>
        </row>
        <row r="139">
          <cell r="K139" t="str">
            <v/>
          </cell>
          <cell r="L139" t="str">
            <v/>
          </cell>
          <cell r="M139" t="str">
            <v/>
          </cell>
          <cell r="O139" t="str">
            <v/>
          </cell>
          <cell r="R139" t="str">
            <v/>
          </cell>
        </row>
        <row r="140">
          <cell r="K140" t="str">
            <v/>
          </cell>
          <cell r="L140" t="str">
            <v/>
          </cell>
          <cell r="M140" t="str">
            <v/>
          </cell>
          <cell r="O140" t="str">
            <v/>
          </cell>
          <cell r="R140" t="str">
            <v/>
          </cell>
        </row>
        <row r="141">
          <cell r="K141" t="str">
            <v/>
          </cell>
          <cell r="L141" t="str">
            <v/>
          </cell>
          <cell r="M141" t="str">
            <v/>
          </cell>
          <cell r="O141" t="str">
            <v/>
          </cell>
          <cell r="R141" t="str">
            <v/>
          </cell>
        </row>
        <row r="142">
          <cell r="K142" t="str">
            <v/>
          </cell>
          <cell r="L142" t="str">
            <v/>
          </cell>
          <cell r="M142" t="str">
            <v/>
          </cell>
          <cell r="O142" t="str">
            <v/>
          </cell>
          <cell r="R142" t="str">
            <v/>
          </cell>
        </row>
        <row r="143">
          <cell r="K143" t="str">
            <v/>
          </cell>
          <cell r="L143" t="str">
            <v/>
          </cell>
          <cell r="M143" t="str">
            <v/>
          </cell>
          <cell r="O143" t="str">
            <v/>
          </cell>
          <cell r="R143" t="str">
            <v/>
          </cell>
        </row>
        <row r="144">
          <cell r="K144" t="str">
            <v/>
          </cell>
          <cell r="L144" t="str">
            <v/>
          </cell>
          <cell r="M144" t="str">
            <v/>
          </cell>
          <cell r="O144" t="str">
            <v/>
          </cell>
          <cell r="R144" t="str">
            <v/>
          </cell>
        </row>
        <row r="145">
          <cell r="K145" t="str">
            <v/>
          </cell>
          <cell r="L145" t="str">
            <v/>
          </cell>
          <cell r="M145" t="str">
            <v/>
          </cell>
          <cell r="O145" t="str">
            <v/>
          </cell>
          <cell r="R145" t="str">
            <v/>
          </cell>
        </row>
        <row r="146">
          <cell r="K146" t="str">
            <v/>
          </cell>
          <cell r="L146" t="str">
            <v/>
          </cell>
          <cell r="M146" t="str">
            <v/>
          </cell>
          <cell r="O146" t="str">
            <v/>
          </cell>
          <cell r="R146" t="str">
            <v/>
          </cell>
        </row>
        <row r="147">
          <cell r="K147" t="str">
            <v/>
          </cell>
          <cell r="L147" t="str">
            <v/>
          </cell>
          <cell r="M147" t="str">
            <v/>
          </cell>
          <cell r="O147" t="str">
            <v/>
          </cell>
          <cell r="R147" t="str">
            <v/>
          </cell>
        </row>
        <row r="148">
          <cell r="K148" t="str">
            <v/>
          </cell>
          <cell r="L148" t="str">
            <v/>
          </cell>
          <cell r="M148" t="str">
            <v/>
          </cell>
          <cell r="O148" t="str">
            <v/>
          </cell>
          <cell r="R148" t="str">
            <v/>
          </cell>
        </row>
        <row r="149">
          <cell r="K149" t="str">
            <v/>
          </cell>
          <cell r="L149" t="str">
            <v/>
          </cell>
          <cell r="M149" t="str">
            <v/>
          </cell>
          <cell r="O149" t="str">
            <v/>
          </cell>
          <cell r="R149" t="str">
            <v/>
          </cell>
        </row>
        <row r="150">
          <cell r="K150" t="str">
            <v/>
          </cell>
          <cell r="L150" t="str">
            <v/>
          </cell>
          <cell r="M150" t="str">
            <v/>
          </cell>
          <cell r="O150" t="str">
            <v/>
          </cell>
          <cell r="R150" t="str">
            <v/>
          </cell>
        </row>
        <row r="151">
          <cell r="K151" t="str">
            <v/>
          </cell>
          <cell r="L151" t="str">
            <v/>
          </cell>
          <cell r="M151" t="str">
            <v/>
          </cell>
          <cell r="O151" t="str">
            <v/>
          </cell>
          <cell r="R151" t="str">
            <v/>
          </cell>
        </row>
        <row r="152">
          <cell r="K152" t="str">
            <v/>
          </cell>
          <cell r="L152" t="str">
            <v/>
          </cell>
          <cell r="M152" t="str">
            <v/>
          </cell>
          <cell r="O152" t="str">
            <v/>
          </cell>
          <cell r="R152" t="str">
            <v/>
          </cell>
        </row>
        <row r="153">
          <cell r="K153" t="str">
            <v/>
          </cell>
          <cell r="L153" t="str">
            <v/>
          </cell>
          <cell r="M153" t="str">
            <v/>
          </cell>
          <cell r="O153" t="str">
            <v/>
          </cell>
          <cell r="R153" t="str">
            <v/>
          </cell>
        </row>
        <row r="154">
          <cell r="K154" t="str">
            <v/>
          </cell>
          <cell r="L154" t="str">
            <v/>
          </cell>
          <cell r="M154" t="str">
            <v/>
          </cell>
          <cell r="O154" t="str">
            <v/>
          </cell>
          <cell r="R154" t="str">
            <v/>
          </cell>
        </row>
        <row r="155">
          <cell r="K155" t="str">
            <v/>
          </cell>
          <cell r="L155" t="str">
            <v/>
          </cell>
          <cell r="M155" t="str">
            <v/>
          </cell>
          <cell r="O155" t="str">
            <v/>
          </cell>
          <cell r="R155" t="str">
            <v/>
          </cell>
        </row>
        <row r="156">
          <cell r="K156" t="str">
            <v/>
          </cell>
          <cell r="L156" t="str">
            <v/>
          </cell>
          <cell r="M156" t="str">
            <v/>
          </cell>
          <cell r="O156" t="str">
            <v/>
          </cell>
          <cell r="R156" t="str">
            <v/>
          </cell>
        </row>
        <row r="157">
          <cell r="K157" t="str">
            <v/>
          </cell>
          <cell r="L157" t="str">
            <v/>
          </cell>
          <cell r="M157" t="str">
            <v/>
          </cell>
          <cell r="O157" t="str">
            <v/>
          </cell>
          <cell r="R157" t="str">
            <v/>
          </cell>
        </row>
        <row r="158">
          <cell r="K158" t="str">
            <v/>
          </cell>
          <cell r="L158" t="str">
            <v/>
          </cell>
          <cell r="M158" t="str">
            <v/>
          </cell>
          <cell r="O158" t="str">
            <v/>
          </cell>
          <cell r="R158" t="str">
            <v/>
          </cell>
        </row>
        <row r="159">
          <cell r="K159" t="str">
            <v/>
          </cell>
          <cell r="L159" t="str">
            <v/>
          </cell>
          <cell r="M159" t="str">
            <v/>
          </cell>
          <cell r="O159" t="str">
            <v/>
          </cell>
          <cell r="R159" t="str">
            <v/>
          </cell>
        </row>
        <row r="160">
          <cell r="K160" t="str">
            <v/>
          </cell>
          <cell r="L160" t="str">
            <v/>
          </cell>
          <cell r="M160" t="str">
            <v/>
          </cell>
          <cell r="O160" t="str">
            <v/>
          </cell>
          <cell r="R160" t="str">
            <v/>
          </cell>
        </row>
        <row r="161">
          <cell r="K161" t="str">
            <v/>
          </cell>
          <cell r="L161" t="str">
            <v/>
          </cell>
          <cell r="M161" t="str">
            <v/>
          </cell>
          <cell r="O161" t="str">
            <v/>
          </cell>
          <cell r="R161" t="str">
            <v/>
          </cell>
        </row>
        <row r="162">
          <cell r="K162" t="str">
            <v/>
          </cell>
          <cell r="L162" t="str">
            <v/>
          </cell>
          <cell r="M162" t="str">
            <v/>
          </cell>
          <cell r="O162" t="str">
            <v/>
          </cell>
          <cell r="R162" t="str">
            <v/>
          </cell>
        </row>
        <row r="163">
          <cell r="K163" t="str">
            <v/>
          </cell>
          <cell r="L163" t="str">
            <v/>
          </cell>
          <cell r="M163" t="str">
            <v/>
          </cell>
          <cell r="O163" t="str">
            <v/>
          </cell>
          <cell r="R163" t="str">
            <v/>
          </cell>
        </row>
        <row r="164">
          <cell r="K164" t="str">
            <v/>
          </cell>
          <cell r="L164" t="str">
            <v/>
          </cell>
          <cell r="M164" t="str">
            <v/>
          </cell>
          <cell r="O164" t="str">
            <v/>
          </cell>
          <cell r="R164" t="str">
            <v/>
          </cell>
        </row>
        <row r="165">
          <cell r="K165" t="str">
            <v/>
          </cell>
          <cell r="L165" t="str">
            <v/>
          </cell>
          <cell r="M165" t="str">
            <v/>
          </cell>
          <cell r="O165" t="str">
            <v/>
          </cell>
          <cell r="R165" t="str">
            <v/>
          </cell>
        </row>
        <row r="166">
          <cell r="K166" t="str">
            <v/>
          </cell>
          <cell r="L166" t="str">
            <v/>
          </cell>
          <cell r="M166" t="str">
            <v/>
          </cell>
          <cell r="O166" t="str">
            <v/>
          </cell>
          <cell r="R166" t="str">
            <v/>
          </cell>
        </row>
        <row r="167">
          <cell r="K167" t="str">
            <v/>
          </cell>
          <cell r="L167" t="str">
            <v/>
          </cell>
          <cell r="M167" t="str">
            <v/>
          </cell>
          <cell r="O167" t="str">
            <v/>
          </cell>
          <cell r="R167" t="str">
            <v/>
          </cell>
        </row>
        <row r="168">
          <cell r="K168" t="str">
            <v/>
          </cell>
          <cell r="L168" t="str">
            <v/>
          </cell>
          <cell r="M168" t="str">
            <v/>
          </cell>
          <cell r="O168" t="str">
            <v/>
          </cell>
          <cell r="R168" t="str">
            <v/>
          </cell>
        </row>
        <row r="169">
          <cell r="K169" t="str">
            <v/>
          </cell>
          <cell r="L169" t="str">
            <v/>
          </cell>
          <cell r="M169" t="str">
            <v/>
          </cell>
          <cell r="O169" t="str">
            <v/>
          </cell>
          <cell r="R169" t="str">
            <v/>
          </cell>
        </row>
        <row r="170">
          <cell r="K170" t="str">
            <v/>
          </cell>
          <cell r="L170" t="str">
            <v/>
          </cell>
          <cell r="M170" t="str">
            <v/>
          </cell>
          <cell r="O170" t="str">
            <v/>
          </cell>
          <cell r="R170" t="str">
            <v/>
          </cell>
        </row>
        <row r="171">
          <cell r="K171" t="str">
            <v/>
          </cell>
          <cell r="L171" t="str">
            <v/>
          </cell>
          <cell r="M171" t="str">
            <v/>
          </cell>
          <cell r="O171" t="str">
            <v/>
          </cell>
          <cell r="R171" t="str">
            <v/>
          </cell>
        </row>
        <row r="172">
          <cell r="K172" t="str">
            <v/>
          </cell>
          <cell r="L172" t="str">
            <v/>
          </cell>
          <cell r="M172" t="str">
            <v/>
          </cell>
          <cell r="O172" t="str">
            <v/>
          </cell>
          <cell r="R172" t="str">
            <v/>
          </cell>
        </row>
        <row r="173">
          <cell r="K173" t="str">
            <v/>
          </cell>
          <cell r="L173" t="str">
            <v/>
          </cell>
          <cell r="M173" t="str">
            <v/>
          </cell>
          <cell r="O173" t="str">
            <v/>
          </cell>
          <cell r="R173" t="str">
            <v/>
          </cell>
        </row>
        <row r="174">
          <cell r="K174" t="str">
            <v/>
          </cell>
          <cell r="L174" t="str">
            <v/>
          </cell>
          <cell r="M174" t="str">
            <v/>
          </cell>
          <cell r="O174" t="str">
            <v/>
          </cell>
          <cell r="R174" t="str">
            <v/>
          </cell>
        </row>
        <row r="175">
          <cell r="K175" t="str">
            <v/>
          </cell>
          <cell r="L175" t="str">
            <v/>
          </cell>
          <cell r="M175" t="str">
            <v/>
          </cell>
          <cell r="O175" t="str">
            <v/>
          </cell>
          <cell r="R175" t="str">
            <v/>
          </cell>
        </row>
        <row r="176">
          <cell r="K176" t="str">
            <v/>
          </cell>
          <cell r="L176" t="str">
            <v/>
          </cell>
          <cell r="M176" t="str">
            <v/>
          </cell>
          <cell r="O176" t="str">
            <v/>
          </cell>
          <cell r="R176" t="str">
            <v/>
          </cell>
        </row>
        <row r="177">
          <cell r="K177" t="str">
            <v/>
          </cell>
          <cell r="L177" t="str">
            <v/>
          </cell>
          <cell r="M177" t="str">
            <v/>
          </cell>
          <cell r="O177" t="str">
            <v/>
          </cell>
          <cell r="R177" t="str">
            <v/>
          </cell>
        </row>
        <row r="178">
          <cell r="K178" t="str">
            <v/>
          </cell>
          <cell r="L178" t="str">
            <v/>
          </cell>
          <cell r="M178" t="str">
            <v/>
          </cell>
          <cell r="O178" t="str">
            <v/>
          </cell>
          <cell r="R178" t="str">
            <v/>
          </cell>
        </row>
        <row r="179">
          <cell r="K179" t="str">
            <v/>
          </cell>
          <cell r="L179" t="str">
            <v/>
          </cell>
          <cell r="M179" t="str">
            <v/>
          </cell>
          <cell r="O179" t="str">
            <v/>
          </cell>
          <cell r="R179" t="str">
            <v/>
          </cell>
        </row>
        <row r="180">
          <cell r="K180" t="str">
            <v/>
          </cell>
          <cell r="L180" t="str">
            <v/>
          </cell>
          <cell r="M180" t="str">
            <v/>
          </cell>
          <cell r="O180" t="str">
            <v/>
          </cell>
          <cell r="R180" t="str">
            <v/>
          </cell>
        </row>
        <row r="181">
          <cell r="K181" t="str">
            <v/>
          </cell>
          <cell r="L181" t="str">
            <v/>
          </cell>
          <cell r="M181" t="str">
            <v/>
          </cell>
          <cell r="O181" t="str">
            <v/>
          </cell>
          <cell r="R181" t="str">
            <v/>
          </cell>
        </row>
        <row r="182">
          <cell r="K182" t="str">
            <v/>
          </cell>
          <cell r="L182" t="str">
            <v/>
          </cell>
          <cell r="M182" t="str">
            <v/>
          </cell>
          <cell r="O182" t="str">
            <v/>
          </cell>
          <cell r="R182" t="str">
            <v/>
          </cell>
        </row>
        <row r="183">
          <cell r="K183" t="str">
            <v/>
          </cell>
          <cell r="L183" t="str">
            <v/>
          </cell>
          <cell r="M183" t="str">
            <v/>
          </cell>
          <cell r="O183" t="str">
            <v/>
          </cell>
          <cell r="R183" t="str">
            <v/>
          </cell>
        </row>
        <row r="184">
          <cell r="K184" t="str">
            <v/>
          </cell>
          <cell r="L184" t="str">
            <v/>
          </cell>
          <cell r="M184" t="str">
            <v/>
          </cell>
          <cell r="O184" t="str">
            <v/>
          </cell>
          <cell r="R184" t="str">
            <v/>
          </cell>
        </row>
        <row r="185">
          <cell r="K185" t="str">
            <v/>
          </cell>
          <cell r="L185" t="str">
            <v/>
          </cell>
          <cell r="M185" t="str">
            <v/>
          </cell>
          <cell r="O185" t="str">
            <v/>
          </cell>
          <cell r="R185" t="str">
            <v/>
          </cell>
        </row>
        <row r="186">
          <cell r="K186" t="str">
            <v/>
          </cell>
          <cell r="L186" t="str">
            <v/>
          </cell>
          <cell r="M186" t="str">
            <v/>
          </cell>
          <cell r="O186" t="str">
            <v/>
          </cell>
          <cell r="R186" t="str">
            <v/>
          </cell>
        </row>
        <row r="187">
          <cell r="K187" t="str">
            <v/>
          </cell>
          <cell r="L187" t="str">
            <v/>
          </cell>
          <cell r="M187" t="str">
            <v/>
          </cell>
          <cell r="O187" t="str">
            <v/>
          </cell>
          <cell r="R187" t="str">
            <v/>
          </cell>
        </row>
        <row r="188">
          <cell r="K188" t="str">
            <v/>
          </cell>
          <cell r="L188" t="str">
            <v/>
          </cell>
          <cell r="M188" t="str">
            <v/>
          </cell>
          <cell r="O188" t="str">
            <v/>
          </cell>
          <cell r="R188" t="str">
            <v/>
          </cell>
        </row>
        <row r="189">
          <cell r="K189" t="str">
            <v/>
          </cell>
          <cell r="L189" t="str">
            <v/>
          </cell>
          <cell r="M189" t="str">
            <v/>
          </cell>
          <cell r="O189" t="str">
            <v/>
          </cell>
          <cell r="R189" t="str">
            <v/>
          </cell>
        </row>
        <row r="190">
          <cell r="K190" t="str">
            <v/>
          </cell>
          <cell r="L190" t="str">
            <v/>
          </cell>
          <cell r="M190" t="str">
            <v/>
          </cell>
          <cell r="O190" t="str">
            <v/>
          </cell>
          <cell r="R190" t="str">
            <v/>
          </cell>
        </row>
        <row r="191">
          <cell r="K191" t="str">
            <v/>
          </cell>
          <cell r="L191" t="str">
            <v/>
          </cell>
          <cell r="M191" t="str">
            <v/>
          </cell>
          <cell r="O191" t="str">
            <v/>
          </cell>
          <cell r="R191" t="str">
            <v/>
          </cell>
        </row>
        <row r="192">
          <cell r="K192" t="str">
            <v/>
          </cell>
          <cell r="L192" t="str">
            <v/>
          </cell>
          <cell r="M192" t="str">
            <v/>
          </cell>
          <cell r="O192" t="str">
            <v/>
          </cell>
          <cell r="R192" t="str">
            <v/>
          </cell>
        </row>
        <row r="193">
          <cell r="K193" t="str">
            <v/>
          </cell>
          <cell r="L193" t="str">
            <v/>
          </cell>
          <cell r="M193" t="str">
            <v/>
          </cell>
          <cell r="O193" t="str">
            <v/>
          </cell>
          <cell r="R193" t="str">
            <v/>
          </cell>
        </row>
        <row r="194">
          <cell r="K194" t="str">
            <v/>
          </cell>
          <cell r="L194" t="str">
            <v/>
          </cell>
          <cell r="M194" t="str">
            <v/>
          </cell>
          <cell r="O194" t="str">
            <v/>
          </cell>
          <cell r="R194" t="str">
            <v/>
          </cell>
        </row>
        <row r="195">
          <cell r="K195" t="str">
            <v/>
          </cell>
          <cell r="L195" t="str">
            <v/>
          </cell>
          <cell r="M195" t="str">
            <v/>
          </cell>
          <cell r="O195" t="str">
            <v/>
          </cell>
          <cell r="R195" t="str">
            <v/>
          </cell>
        </row>
        <row r="196">
          <cell r="K196" t="str">
            <v/>
          </cell>
          <cell r="L196" t="str">
            <v/>
          </cell>
          <cell r="M196" t="str">
            <v/>
          </cell>
          <cell r="O196" t="str">
            <v/>
          </cell>
          <cell r="R196" t="str">
            <v/>
          </cell>
        </row>
        <row r="197">
          <cell r="K197" t="str">
            <v/>
          </cell>
          <cell r="L197" t="str">
            <v/>
          </cell>
          <cell r="M197" t="str">
            <v/>
          </cell>
          <cell r="O197" t="str">
            <v/>
          </cell>
          <cell r="R197" t="str">
            <v/>
          </cell>
        </row>
        <row r="198">
          <cell r="K198" t="str">
            <v/>
          </cell>
          <cell r="L198" t="str">
            <v/>
          </cell>
          <cell r="M198" t="str">
            <v/>
          </cell>
          <cell r="O198" t="str">
            <v/>
          </cell>
          <cell r="R198" t="str">
            <v/>
          </cell>
        </row>
        <row r="199">
          <cell r="K199" t="str">
            <v/>
          </cell>
          <cell r="L199" t="str">
            <v/>
          </cell>
          <cell r="M199" t="str">
            <v/>
          </cell>
          <cell r="O199" t="str">
            <v/>
          </cell>
          <cell r="R199" t="str">
            <v/>
          </cell>
        </row>
        <row r="200">
          <cell r="K200" t="str">
            <v/>
          </cell>
          <cell r="L200" t="str">
            <v/>
          </cell>
          <cell r="M200" t="str">
            <v/>
          </cell>
          <cell r="O200" t="str">
            <v/>
          </cell>
          <cell r="R200" t="str">
            <v/>
          </cell>
        </row>
        <row r="201">
          <cell r="K201" t="str">
            <v/>
          </cell>
          <cell r="L201" t="str">
            <v/>
          </cell>
          <cell r="M201" t="str">
            <v/>
          </cell>
          <cell r="O201" t="str">
            <v/>
          </cell>
          <cell r="R201" t="str">
            <v/>
          </cell>
        </row>
        <row r="202">
          <cell r="K202" t="str">
            <v/>
          </cell>
          <cell r="L202" t="str">
            <v/>
          </cell>
          <cell r="M202" t="str">
            <v/>
          </cell>
          <cell r="O202" t="str">
            <v/>
          </cell>
          <cell r="R202" t="str">
            <v/>
          </cell>
        </row>
        <row r="203">
          <cell r="K203" t="str">
            <v/>
          </cell>
          <cell r="L203" t="str">
            <v/>
          </cell>
          <cell r="M203" t="str">
            <v/>
          </cell>
          <cell r="O203" t="str">
            <v/>
          </cell>
          <cell r="R203" t="str">
            <v/>
          </cell>
        </row>
        <row r="204">
          <cell r="K204" t="str">
            <v/>
          </cell>
          <cell r="L204" t="str">
            <v/>
          </cell>
          <cell r="M204" t="str">
            <v/>
          </cell>
          <cell r="O204" t="str">
            <v/>
          </cell>
          <cell r="R204" t="str">
            <v/>
          </cell>
        </row>
        <row r="205">
          <cell r="K205" t="str">
            <v/>
          </cell>
          <cell r="L205" t="str">
            <v/>
          </cell>
          <cell r="M205" t="str">
            <v/>
          </cell>
          <cell r="O205" t="str">
            <v/>
          </cell>
          <cell r="R205" t="str">
            <v/>
          </cell>
        </row>
        <row r="206">
          <cell r="K206" t="str">
            <v/>
          </cell>
          <cell r="L206" t="str">
            <v/>
          </cell>
          <cell r="M206" t="str">
            <v/>
          </cell>
          <cell r="O206" t="str">
            <v/>
          </cell>
          <cell r="R206" t="str">
            <v/>
          </cell>
        </row>
        <row r="207">
          <cell r="K207" t="str">
            <v/>
          </cell>
          <cell r="L207" t="str">
            <v/>
          </cell>
          <cell r="M207" t="str">
            <v/>
          </cell>
          <cell r="O207" t="str">
            <v/>
          </cell>
          <cell r="R207" t="str">
            <v/>
          </cell>
        </row>
        <row r="208">
          <cell r="K208" t="str">
            <v/>
          </cell>
          <cell r="L208" t="str">
            <v/>
          </cell>
          <cell r="M208" t="str">
            <v/>
          </cell>
          <cell r="O208" t="str">
            <v/>
          </cell>
          <cell r="R208" t="str">
            <v/>
          </cell>
        </row>
        <row r="209">
          <cell r="K209" t="str">
            <v/>
          </cell>
          <cell r="L209" t="str">
            <v/>
          </cell>
          <cell r="M209" t="str">
            <v/>
          </cell>
          <cell r="O209" t="str">
            <v/>
          </cell>
          <cell r="R209" t="str">
            <v/>
          </cell>
        </row>
        <row r="210">
          <cell r="K210" t="str">
            <v/>
          </cell>
          <cell r="L210" t="str">
            <v/>
          </cell>
          <cell r="M210" t="str">
            <v/>
          </cell>
          <cell r="O210" t="str">
            <v/>
          </cell>
          <cell r="R210" t="str">
            <v/>
          </cell>
        </row>
        <row r="211">
          <cell r="K211" t="str">
            <v/>
          </cell>
          <cell r="L211" t="str">
            <v/>
          </cell>
          <cell r="M211" t="str">
            <v/>
          </cell>
          <cell r="O211" t="str">
            <v/>
          </cell>
          <cell r="R211" t="str">
            <v/>
          </cell>
        </row>
        <row r="212">
          <cell r="K212" t="str">
            <v/>
          </cell>
          <cell r="L212" t="str">
            <v/>
          </cell>
          <cell r="M212" t="str">
            <v/>
          </cell>
          <cell r="O212" t="str">
            <v/>
          </cell>
          <cell r="R212" t="str">
            <v/>
          </cell>
        </row>
        <row r="213">
          <cell r="K213" t="str">
            <v/>
          </cell>
          <cell r="L213" t="str">
            <v/>
          </cell>
          <cell r="M213" t="str">
            <v/>
          </cell>
          <cell r="O213" t="str">
            <v/>
          </cell>
          <cell r="R213" t="str">
            <v/>
          </cell>
        </row>
        <row r="214">
          <cell r="K214" t="str">
            <v/>
          </cell>
          <cell r="L214" t="str">
            <v/>
          </cell>
          <cell r="M214" t="str">
            <v/>
          </cell>
          <cell r="O214" t="str">
            <v/>
          </cell>
          <cell r="R214" t="str">
            <v/>
          </cell>
        </row>
        <row r="215">
          <cell r="K215" t="str">
            <v/>
          </cell>
          <cell r="L215" t="str">
            <v/>
          </cell>
          <cell r="M215" t="str">
            <v/>
          </cell>
          <cell r="O215" t="str">
            <v/>
          </cell>
          <cell r="R215" t="str">
            <v/>
          </cell>
        </row>
        <row r="216">
          <cell r="K216" t="str">
            <v/>
          </cell>
          <cell r="L216" t="str">
            <v/>
          </cell>
          <cell r="M216" t="str">
            <v/>
          </cell>
          <cell r="O216" t="str">
            <v/>
          </cell>
          <cell r="R216" t="str">
            <v/>
          </cell>
        </row>
        <row r="217">
          <cell r="K217" t="str">
            <v/>
          </cell>
          <cell r="L217" t="str">
            <v/>
          </cell>
          <cell r="M217" t="str">
            <v/>
          </cell>
          <cell r="O217" t="str">
            <v/>
          </cell>
          <cell r="R217" t="str">
            <v/>
          </cell>
        </row>
        <row r="218">
          <cell r="K218" t="str">
            <v/>
          </cell>
          <cell r="L218" t="str">
            <v/>
          </cell>
          <cell r="M218" t="str">
            <v/>
          </cell>
          <cell r="O218" t="str">
            <v/>
          </cell>
          <cell r="R218" t="str">
            <v/>
          </cell>
        </row>
        <row r="219">
          <cell r="K219" t="str">
            <v/>
          </cell>
          <cell r="L219" t="str">
            <v/>
          </cell>
          <cell r="M219" t="str">
            <v/>
          </cell>
          <cell r="O219" t="str">
            <v/>
          </cell>
          <cell r="R219" t="str">
            <v/>
          </cell>
        </row>
        <row r="220">
          <cell r="K220" t="str">
            <v/>
          </cell>
          <cell r="L220" t="str">
            <v/>
          </cell>
          <cell r="M220" t="str">
            <v/>
          </cell>
          <cell r="O220" t="str">
            <v/>
          </cell>
          <cell r="R220" t="str">
            <v/>
          </cell>
        </row>
        <row r="221">
          <cell r="K221" t="str">
            <v/>
          </cell>
          <cell r="L221" t="str">
            <v/>
          </cell>
          <cell r="M221" t="str">
            <v/>
          </cell>
          <cell r="O221" t="str">
            <v/>
          </cell>
          <cell r="R221" t="str">
            <v/>
          </cell>
        </row>
        <row r="222">
          <cell r="K222" t="str">
            <v/>
          </cell>
          <cell r="L222" t="str">
            <v/>
          </cell>
          <cell r="M222" t="str">
            <v/>
          </cell>
          <cell r="O222" t="str">
            <v/>
          </cell>
          <cell r="R222" t="str">
            <v/>
          </cell>
        </row>
        <row r="223">
          <cell r="K223" t="str">
            <v/>
          </cell>
          <cell r="L223" t="str">
            <v/>
          </cell>
          <cell r="M223" t="str">
            <v/>
          </cell>
          <cell r="O223" t="str">
            <v/>
          </cell>
          <cell r="R223" t="str">
            <v/>
          </cell>
        </row>
        <row r="224">
          <cell r="K224" t="str">
            <v/>
          </cell>
          <cell r="L224" t="str">
            <v/>
          </cell>
          <cell r="M224" t="str">
            <v/>
          </cell>
          <cell r="O224" t="str">
            <v/>
          </cell>
          <cell r="R224" t="str">
            <v/>
          </cell>
        </row>
        <row r="225">
          <cell r="K225" t="str">
            <v/>
          </cell>
          <cell r="L225" t="str">
            <v/>
          </cell>
          <cell r="M225" t="str">
            <v/>
          </cell>
          <cell r="O225" t="str">
            <v/>
          </cell>
          <cell r="R225" t="str">
            <v/>
          </cell>
        </row>
        <row r="226">
          <cell r="K226" t="str">
            <v/>
          </cell>
          <cell r="L226" t="str">
            <v/>
          </cell>
          <cell r="M226" t="str">
            <v/>
          </cell>
          <cell r="O226" t="str">
            <v/>
          </cell>
          <cell r="R226" t="str">
            <v/>
          </cell>
        </row>
        <row r="227">
          <cell r="K227" t="str">
            <v/>
          </cell>
          <cell r="L227" t="str">
            <v/>
          </cell>
          <cell r="M227" t="str">
            <v/>
          </cell>
          <cell r="O227" t="str">
            <v/>
          </cell>
          <cell r="R227" t="str">
            <v/>
          </cell>
        </row>
        <row r="228">
          <cell r="K228" t="str">
            <v/>
          </cell>
          <cell r="L228" t="str">
            <v/>
          </cell>
          <cell r="M228" t="str">
            <v/>
          </cell>
          <cell r="O228" t="str">
            <v/>
          </cell>
          <cell r="R228" t="str">
            <v/>
          </cell>
        </row>
        <row r="229">
          <cell r="K229" t="str">
            <v/>
          </cell>
          <cell r="L229" t="str">
            <v/>
          </cell>
          <cell r="M229" t="str">
            <v/>
          </cell>
          <cell r="O229" t="str">
            <v/>
          </cell>
          <cell r="R229" t="str">
            <v/>
          </cell>
        </row>
        <row r="230">
          <cell r="K230" t="str">
            <v/>
          </cell>
          <cell r="L230" t="str">
            <v/>
          </cell>
          <cell r="M230" t="str">
            <v/>
          </cell>
          <cell r="O230" t="str">
            <v/>
          </cell>
          <cell r="R230" t="str">
            <v/>
          </cell>
        </row>
        <row r="231">
          <cell r="K231" t="str">
            <v/>
          </cell>
          <cell r="L231" t="str">
            <v/>
          </cell>
          <cell r="M231" t="str">
            <v/>
          </cell>
          <cell r="O231" t="str">
            <v/>
          </cell>
          <cell r="R231" t="str">
            <v/>
          </cell>
        </row>
        <row r="232">
          <cell r="K232" t="str">
            <v/>
          </cell>
          <cell r="L232" t="str">
            <v/>
          </cell>
          <cell r="M232" t="str">
            <v/>
          </cell>
          <cell r="O232" t="str">
            <v/>
          </cell>
          <cell r="R232" t="str">
            <v/>
          </cell>
        </row>
        <row r="233">
          <cell r="K233" t="str">
            <v/>
          </cell>
          <cell r="L233" t="str">
            <v/>
          </cell>
          <cell r="M233" t="str">
            <v/>
          </cell>
          <cell r="O233" t="str">
            <v/>
          </cell>
          <cell r="R233" t="str">
            <v/>
          </cell>
        </row>
        <row r="234">
          <cell r="K234" t="str">
            <v/>
          </cell>
          <cell r="L234" t="str">
            <v/>
          </cell>
          <cell r="M234" t="str">
            <v/>
          </cell>
          <cell r="O234" t="str">
            <v/>
          </cell>
          <cell r="R234" t="str">
            <v/>
          </cell>
        </row>
        <row r="235">
          <cell r="K235" t="str">
            <v/>
          </cell>
          <cell r="L235" t="str">
            <v/>
          </cell>
          <cell r="M235" t="str">
            <v/>
          </cell>
          <cell r="O235" t="str">
            <v/>
          </cell>
          <cell r="R235" t="str">
            <v/>
          </cell>
        </row>
        <row r="236">
          <cell r="K236" t="str">
            <v/>
          </cell>
          <cell r="L236" t="str">
            <v/>
          </cell>
          <cell r="M236" t="str">
            <v/>
          </cell>
          <cell r="O236" t="str">
            <v/>
          </cell>
          <cell r="R236" t="str">
            <v/>
          </cell>
        </row>
        <row r="237">
          <cell r="K237" t="str">
            <v/>
          </cell>
          <cell r="L237" t="str">
            <v/>
          </cell>
          <cell r="M237" t="str">
            <v/>
          </cell>
          <cell r="O237" t="str">
            <v/>
          </cell>
          <cell r="R237" t="str">
            <v/>
          </cell>
        </row>
        <row r="238">
          <cell r="K238" t="str">
            <v/>
          </cell>
          <cell r="L238" t="str">
            <v/>
          </cell>
          <cell r="M238" t="str">
            <v/>
          </cell>
          <cell r="O238" t="str">
            <v/>
          </cell>
          <cell r="R238" t="str">
            <v/>
          </cell>
        </row>
        <row r="239">
          <cell r="K239" t="str">
            <v/>
          </cell>
          <cell r="L239" t="str">
            <v/>
          </cell>
          <cell r="M239" t="str">
            <v/>
          </cell>
          <cell r="O239" t="str">
            <v/>
          </cell>
          <cell r="R239" t="str">
            <v/>
          </cell>
        </row>
        <row r="240">
          <cell r="K240" t="str">
            <v/>
          </cell>
          <cell r="L240" t="str">
            <v/>
          </cell>
          <cell r="M240" t="str">
            <v/>
          </cell>
          <cell r="O240" t="str">
            <v/>
          </cell>
          <cell r="R240" t="str">
            <v/>
          </cell>
        </row>
        <row r="241">
          <cell r="K241" t="str">
            <v/>
          </cell>
          <cell r="L241" t="str">
            <v/>
          </cell>
          <cell r="M241" t="str">
            <v/>
          </cell>
          <cell r="O241" t="str">
            <v/>
          </cell>
          <cell r="R241" t="str">
            <v/>
          </cell>
        </row>
        <row r="242">
          <cell r="K242" t="str">
            <v/>
          </cell>
          <cell r="L242" t="str">
            <v/>
          </cell>
          <cell r="M242" t="str">
            <v/>
          </cell>
          <cell r="O242" t="str">
            <v/>
          </cell>
          <cell r="R242" t="str">
            <v/>
          </cell>
        </row>
        <row r="243">
          <cell r="K243" t="str">
            <v/>
          </cell>
          <cell r="L243" t="str">
            <v/>
          </cell>
          <cell r="M243" t="str">
            <v/>
          </cell>
          <cell r="O243" t="str">
            <v/>
          </cell>
          <cell r="R243" t="str">
            <v/>
          </cell>
        </row>
        <row r="244">
          <cell r="K244" t="str">
            <v/>
          </cell>
          <cell r="L244" t="str">
            <v/>
          </cell>
          <cell r="M244" t="str">
            <v/>
          </cell>
          <cell r="O244" t="str">
            <v/>
          </cell>
          <cell r="R244" t="str">
            <v/>
          </cell>
        </row>
        <row r="245">
          <cell r="K245" t="str">
            <v/>
          </cell>
          <cell r="L245" t="str">
            <v/>
          </cell>
          <cell r="M245" t="str">
            <v/>
          </cell>
          <cell r="O245" t="str">
            <v/>
          </cell>
          <cell r="R245" t="str">
            <v/>
          </cell>
        </row>
        <row r="246">
          <cell r="K246" t="str">
            <v/>
          </cell>
          <cell r="L246" t="str">
            <v/>
          </cell>
          <cell r="M246" t="str">
            <v/>
          </cell>
          <cell r="O246" t="str">
            <v/>
          </cell>
          <cell r="R246" t="str">
            <v/>
          </cell>
        </row>
        <row r="247">
          <cell r="K247" t="str">
            <v/>
          </cell>
          <cell r="L247" t="str">
            <v/>
          </cell>
          <cell r="M247" t="str">
            <v/>
          </cell>
          <cell r="O247" t="str">
            <v/>
          </cell>
          <cell r="R247" t="str">
            <v/>
          </cell>
        </row>
        <row r="248">
          <cell r="K248" t="str">
            <v/>
          </cell>
          <cell r="L248" t="str">
            <v/>
          </cell>
          <cell r="M248" t="str">
            <v/>
          </cell>
          <cell r="O248" t="str">
            <v/>
          </cell>
          <cell r="R248" t="str">
            <v/>
          </cell>
        </row>
        <row r="249">
          <cell r="K249" t="str">
            <v/>
          </cell>
          <cell r="L249" t="str">
            <v/>
          </cell>
          <cell r="M249" t="str">
            <v/>
          </cell>
          <cell r="O249" t="str">
            <v/>
          </cell>
          <cell r="R249" t="str">
            <v/>
          </cell>
        </row>
        <row r="250">
          <cell r="K250" t="str">
            <v/>
          </cell>
          <cell r="L250" t="str">
            <v/>
          </cell>
          <cell r="M250" t="str">
            <v/>
          </cell>
          <cell r="O250" t="str">
            <v/>
          </cell>
          <cell r="R250" t="str">
            <v/>
          </cell>
        </row>
        <row r="251">
          <cell r="K251" t="str">
            <v/>
          </cell>
          <cell r="L251" t="str">
            <v/>
          </cell>
          <cell r="M251" t="str">
            <v/>
          </cell>
          <cell r="O251" t="str">
            <v/>
          </cell>
          <cell r="R251" t="str">
            <v/>
          </cell>
        </row>
        <row r="252">
          <cell r="K252" t="str">
            <v/>
          </cell>
          <cell r="L252" t="str">
            <v/>
          </cell>
          <cell r="M252" t="str">
            <v/>
          </cell>
          <cell r="O252" t="str">
            <v/>
          </cell>
          <cell r="R252" t="str">
            <v/>
          </cell>
        </row>
        <row r="253">
          <cell r="K253" t="str">
            <v/>
          </cell>
          <cell r="L253" t="str">
            <v/>
          </cell>
          <cell r="M253" t="str">
            <v/>
          </cell>
          <cell r="O253" t="str">
            <v/>
          </cell>
          <cell r="R253" t="str">
            <v/>
          </cell>
        </row>
        <row r="254">
          <cell r="K254" t="str">
            <v/>
          </cell>
          <cell r="L254" t="str">
            <v/>
          </cell>
          <cell r="M254" t="str">
            <v/>
          </cell>
          <cell r="O254" t="str">
            <v/>
          </cell>
          <cell r="R254" t="str">
            <v/>
          </cell>
        </row>
        <row r="255">
          <cell r="K255" t="str">
            <v/>
          </cell>
          <cell r="L255" t="str">
            <v/>
          </cell>
          <cell r="M255" t="str">
            <v/>
          </cell>
          <cell r="O255" t="str">
            <v/>
          </cell>
          <cell r="R255" t="str">
            <v/>
          </cell>
        </row>
        <row r="256">
          <cell r="K256" t="str">
            <v/>
          </cell>
          <cell r="L256" t="str">
            <v/>
          </cell>
          <cell r="M256" t="str">
            <v/>
          </cell>
          <cell r="O256" t="str">
            <v/>
          </cell>
          <cell r="R256" t="str">
            <v/>
          </cell>
        </row>
        <row r="257">
          <cell r="K257" t="str">
            <v/>
          </cell>
          <cell r="L257" t="str">
            <v/>
          </cell>
          <cell r="M257" t="str">
            <v/>
          </cell>
          <cell r="O257" t="str">
            <v/>
          </cell>
          <cell r="R257" t="str">
            <v/>
          </cell>
        </row>
        <row r="258">
          <cell r="K258" t="str">
            <v/>
          </cell>
          <cell r="L258" t="str">
            <v/>
          </cell>
          <cell r="M258" t="str">
            <v/>
          </cell>
          <cell r="O258" t="str">
            <v/>
          </cell>
          <cell r="R258" t="str">
            <v/>
          </cell>
        </row>
        <row r="259">
          <cell r="K259" t="str">
            <v/>
          </cell>
          <cell r="L259" t="str">
            <v/>
          </cell>
          <cell r="M259" t="str">
            <v/>
          </cell>
          <cell r="O259" t="str">
            <v/>
          </cell>
          <cell r="R259" t="str">
            <v/>
          </cell>
        </row>
        <row r="260">
          <cell r="K260" t="str">
            <v/>
          </cell>
          <cell r="L260" t="str">
            <v/>
          </cell>
          <cell r="M260" t="str">
            <v/>
          </cell>
          <cell r="O260" t="str">
            <v/>
          </cell>
          <cell r="R260" t="str">
            <v/>
          </cell>
        </row>
        <row r="261">
          <cell r="K261" t="str">
            <v/>
          </cell>
          <cell r="L261" t="str">
            <v/>
          </cell>
          <cell r="M261" t="str">
            <v/>
          </cell>
          <cell r="O261" t="str">
            <v/>
          </cell>
          <cell r="R261" t="str">
            <v/>
          </cell>
        </row>
        <row r="262">
          <cell r="K262" t="str">
            <v/>
          </cell>
          <cell r="L262" t="str">
            <v/>
          </cell>
          <cell r="M262" t="str">
            <v/>
          </cell>
          <cell r="O262" t="str">
            <v/>
          </cell>
          <cell r="R262" t="str">
            <v/>
          </cell>
        </row>
        <row r="263">
          <cell r="K263" t="str">
            <v/>
          </cell>
          <cell r="L263" t="str">
            <v/>
          </cell>
          <cell r="M263" t="str">
            <v/>
          </cell>
          <cell r="O263" t="str">
            <v/>
          </cell>
          <cell r="R263" t="str">
            <v/>
          </cell>
        </row>
        <row r="264">
          <cell r="K264" t="str">
            <v/>
          </cell>
          <cell r="L264" t="str">
            <v/>
          </cell>
          <cell r="M264" t="str">
            <v/>
          </cell>
          <cell r="O264" t="str">
            <v/>
          </cell>
          <cell r="R264" t="str">
            <v/>
          </cell>
        </row>
        <row r="265">
          <cell r="K265" t="str">
            <v/>
          </cell>
          <cell r="L265" t="str">
            <v/>
          </cell>
          <cell r="M265" t="str">
            <v/>
          </cell>
          <cell r="O265" t="str">
            <v/>
          </cell>
          <cell r="R265" t="str">
            <v/>
          </cell>
        </row>
        <row r="266">
          <cell r="K266" t="str">
            <v/>
          </cell>
          <cell r="L266" t="str">
            <v/>
          </cell>
          <cell r="M266" t="str">
            <v/>
          </cell>
          <cell r="O266" t="str">
            <v/>
          </cell>
          <cell r="R266" t="str">
            <v/>
          </cell>
        </row>
        <row r="267">
          <cell r="K267" t="str">
            <v/>
          </cell>
          <cell r="L267" t="str">
            <v/>
          </cell>
          <cell r="M267" t="str">
            <v/>
          </cell>
          <cell r="O267" t="str">
            <v/>
          </cell>
          <cell r="R267" t="str">
            <v/>
          </cell>
        </row>
        <row r="268">
          <cell r="K268" t="str">
            <v/>
          </cell>
          <cell r="L268" t="str">
            <v/>
          </cell>
          <cell r="M268" t="str">
            <v/>
          </cell>
          <cell r="O268" t="str">
            <v/>
          </cell>
          <cell r="R268" t="str">
            <v/>
          </cell>
        </row>
        <row r="269">
          <cell r="K269" t="str">
            <v/>
          </cell>
          <cell r="L269" t="str">
            <v/>
          </cell>
          <cell r="M269" t="str">
            <v/>
          </cell>
          <cell r="O269" t="str">
            <v/>
          </cell>
          <cell r="R269" t="str">
            <v/>
          </cell>
        </row>
        <row r="270">
          <cell r="K270" t="str">
            <v/>
          </cell>
          <cell r="L270" t="str">
            <v/>
          </cell>
          <cell r="M270" t="str">
            <v/>
          </cell>
          <cell r="O270" t="str">
            <v/>
          </cell>
          <cell r="R270" t="str">
            <v/>
          </cell>
        </row>
        <row r="271">
          <cell r="K271" t="str">
            <v/>
          </cell>
          <cell r="L271" t="str">
            <v/>
          </cell>
          <cell r="M271" t="str">
            <v/>
          </cell>
          <cell r="O271" t="str">
            <v/>
          </cell>
          <cell r="R271" t="str">
            <v/>
          </cell>
        </row>
        <row r="272">
          <cell r="K272" t="str">
            <v/>
          </cell>
          <cell r="L272" t="str">
            <v/>
          </cell>
          <cell r="M272" t="str">
            <v/>
          </cell>
          <cell r="O272" t="str">
            <v/>
          </cell>
          <cell r="R272" t="str">
            <v/>
          </cell>
        </row>
        <row r="273">
          <cell r="K273" t="str">
            <v/>
          </cell>
          <cell r="L273" t="str">
            <v/>
          </cell>
          <cell r="M273" t="str">
            <v/>
          </cell>
          <cell r="O273" t="str">
            <v/>
          </cell>
          <cell r="R273" t="str">
            <v/>
          </cell>
        </row>
        <row r="274">
          <cell r="K274" t="str">
            <v/>
          </cell>
          <cell r="L274" t="str">
            <v/>
          </cell>
          <cell r="M274" t="str">
            <v/>
          </cell>
          <cell r="O274" t="str">
            <v/>
          </cell>
          <cell r="R274" t="str">
            <v/>
          </cell>
        </row>
        <row r="275">
          <cell r="K275" t="str">
            <v/>
          </cell>
          <cell r="L275" t="str">
            <v/>
          </cell>
          <cell r="M275" t="str">
            <v/>
          </cell>
          <cell r="O275" t="str">
            <v/>
          </cell>
          <cell r="R275" t="str">
            <v/>
          </cell>
        </row>
        <row r="276">
          <cell r="K276" t="str">
            <v/>
          </cell>
          <cell r="L276" t="str">
            <v/>
          </cell>
          <cell r="M276" t="str">
            <v/>
          </cell>
          <cell r="O276" t="str">
            <v/>
          </cell>
          <cell r="R276" t="str">
            <v/>
          </cell>
        </row>
        <row r="277">
          <cell r="K277" t="str">
            <v/>
          </cell>
          <cell r="L277" t="str">
            <v/>
          </cell>
          <cell r="M277" t="str">
            <v/>
          </cell>
          <cell r="O277" t="str">
            <v/>
          </cell>
          <cell r="R277" t="str">
            <v/>
          </cell>
        </row>
        <row r="278">
          <cell r="K278" t="str">
            <v/>
          </cell>
          <cell r="L278" t="str">
            <v/>
          </cell>
          <cell r="M278" t="str">
            <v/>
          </cell>
          <cell r="O278" t="str">
            <v/>
          </cell>
          <cell r="R278" t="str">
            <v/>
          </cell>
        </row>
        <row r="279">
          <cell r="K279" t="str">
            <v/>
          </cell>
          <cell r="L279" t="str">
            <v/>
          </cell>
          <cell r="M279" t="str">
            <v/>
          </cell>
          <cell r="O279" t="str">
            <v/>
          </cell>
          <cell r="R279" t="str">
            <v/>
          </cell>
        </row>
        <row r="280">
          <cell r="K280" t="str">
            <v/>
          </cell>
          <cell r="L280" t="str">
            <v/>
          </cell>
          <cell r="M280" t="str">
            <v/>
          </cell>
          <cell r="O280" t="str">
            <v/>
          </cell>
          <cell r="R280" t="str">
            <v/>
          </cell>
        </row>
        <row r="281">
          <cell r="K281" t="str">
            <v/>
          </cell>
          <cell r="L281" t="str">
            <v/>
          </cell>
          <cell r="M281" t="str">
            <v/>
          </cell>
          <cell r="O281" t="str">
            <v/>
          </cell>
          <cell r="R281" t="str">
            <v/>
          </cell>
        </row>
        <row r="282">
          <cell r="K282" t="str">
            <v/>
          </cell>
          <cell r="L282" t="str">
            <v/>
          </cell>
          <cell r="M282" t="str">
            <v/>
          </cell>
          <cell r="O282" t="str">
            <v/>
          </cell>
          <cell r="R282" t="str">
            <v/>
          </cell>
        </row>
        <row r="283">
          <cell r="K283" t="str">
            <v/>
          </cell>
          <cell r="L283" t="str">
            <v/>
          </cell>
          <cell r="M283" t="str">
            <v/>
          </cell>
          <cell r="O283" t="str">
            <v/>
          </cell>
          <cell r="R283" t="str">
            <v/>
          </cell>
        </row>
        <row r="284">
          <cell r="K284" t="str">
            <v/>
          </cell>
          <cell r="L284" t="str">
            <v/>
          </cell>
          <cell r="M284" t="str">
            <v/>
          </cell>
          <cell r="O284" t="str">
            <v/>
          </cell>
          <cell r="R284" t="str">
            <v/>
          </cell>
        </row>
        <row r="285">
          <cell r="K285" t="str">
            <v/>
          </cell>
          <cell r="L285" t="str">
            <v/>
          </cell>
          <cell r="M285" t="str">
            <v/>
          </cell>
          <cell r="O285" t="str">
            <v/>
          </cell>
          <cell r="R285" t="str">
            <v/>
          </cell>
        </row>
        <row r="286">
          <cell r="K286" t="str">
            <v/>
          </cell>
          <cell r="L286" t="str">
            <v/>
          </cell>
          <cell r="M286" t="str">
            <v/>
          </cell>
          <cell r="O286" t="str">
            <v/>
          </cell>
          <cell r="R286" t="str">
            <v/>
          </cell>
        </row>
        <row r="287">
          <cell r="K287" t="str">
            <v/>
          </cell>
          <cell r="L287" t="str">
            <v/>
          </cell>
          <cell r="M287" t="str">
            <v/>
          </cell>
          <cell r="O287" t="str">
            <v/>
          </cell>
          <cell r="R287" t="str">
            <v/>
          </cell>
        </row>
        <row r="288">
          <cell r="K288" t="str">
            <v/>
          </cell>
          <cell r="L288" t="str">
            <v/>
          </cell>
          <cell r="M288" t="str">
            <v/>
          </cell>
          <cell r="O288" t="str">
            <v/>
          </cell>
          <cell r="R288" t="str">
            <v/>
          </cell>
        </row>
        <row r="289">
          <cell r="K289" t="str">
            <v/>
          </cell>
          <cell r="L289" t="str">
            <v/>
          </cell>
          <cell r="M289" t="str">
            <v/>
          </cell>
          <cell r="O289" t="str">
            <v/>
          </cell>
          <cell r="R289" t="str">
            <v/>
          </cell>
        </row>
        <row r="290">
          <cell r="K290" t="str">
            <v/>
          </cell>
          <cell r="L290" t="str">
            <v/>
          </cell>
          <cell r="M290" t="str">
            <v/>
          </cell>
          <cell r="O290" t="str">
            <v/>
          </cell>
          <cell r="R290" t="str">
            <v/>
          </cell>
        </row>
        <row r="291">
          <cell r="K291" t="str">
            <v/>
          </cell>
          <cell r="L291" t="str">
            <v/>
          </cell>
          <cell r="M291" t="str">
            <v/>
          </cell>
          <cell r="O291" t="str">
            <v/>
          </cell>
          <cell r="R291" t="str">
            <v/>
          </cell>
        </row>
        <row r="292">
          <cell r="K292" t="str">
            <v/>
          </cell>
          <cell r="L292" t="str">
            <v/>
          </cell>
          <cell r="M292" t="str">
            <v/>
          </cell>
          <cell r="O292" t="str">
            <v/>
          </cell>
          <cell r="R292" t="str">
            <v/>
          </cell>
        </row>
        <row r="293">
          <cell r="K293" t="str">
            <v/>
          </cell>
          <cell r="L293" t="str">
            <v/>
          </cell>
          <cell r="M293" t="str">
            <v/>
          </cell>
          <cell r="O293" t="str">
            <v/>
          </cell>
          <cell r="R293" t="str">
            <v/>
          </cell>
        </row>
        <row r="294">
          <cell r="K294" t="str">
            <v/>
          </cell>
          <cell r="L294" t="str">
            <v/>
          </cell>
          <cell r="M294" t="str">
            <v/>
          </cell>
          <cell r="O294" t="str">
            <v/>
          </cell>
          <cell r="R294" t="str">
            <v/>
          </cell>
        </row>
        <row r="295">
          <cell r="K295" t="str">
            <v/>
          </cell>
          <cell r="L295" t="str">
            <v/>
          </cell>
          <cell r="M295" t="str">
            <v/>
          </cell>
          <cell r="O295" t="str">
            <v/>
          </cell>
          <cell r="R295" t="str">
            <v/>
          </cell>
        </row>
        <row r="296">
          <cell r="K296" t="str">
            <v/>
          </cell>
          <cell r="L296" t="str">
            <v/>
          </cell>
          <cell r="M296" t="str">
            <v/>
          </cell>
          <cell r="O296" t="str">
            <v/>
          </cell>
          <cell r="R296" t="str">
            <v/>
          </cell>
        </row>
        <row r="297">
          <cell r="K297" t="str">
            <v/>
          </cell>
          <cell r="L297" t="str">
            <v/>
          </cell>
          <cell r="M297" t="str">
            <v/>
          </cell>
          <cell r="O297" t="str">
            <v/>
          </cell>
          <cell r="R297" t="str">
            <v/>
          </cell>
        </row>
        <row r="298">
          <cell r="K298" t="str">
            <v/>
          </cell>
          <cell r="L298" t="str">
            <v/>
          </cell>
          <cell r="M298" t="str">
            <v/>
          </cell>
          <cell r="O298" t="str">
            <v/>
          </cell>
          <cell r="R298" t="str">
            <v/>
          </cell>
        </row>
        <row r="299">
          <cell r="K299" t="str">
            <v/>
          </cell>
          <cell r="L299" t="str">
            <v/>
          </cell>
          <cell r="M299" t="str">
            <v/>
          </cell>
          <cell r="O299" t="str">
            <v/>
          </cell>
          <cell r="R299" t="str">
            <v/>
          </cell>
        </row>
        <row r="300">
          <cell r="K300" t="str">
            <v/>
          </cell>
          <cell r="L300" t="str">
            <v/>
          </cell>
          <cell r="M300" t="str">
            <v/>
          </cell>
          <cell r="O300" t="str">
            <v/>
          </cell>
          <cell r="R300" t="str">
            <v/>
          </cell>
        </row>
        <row r="301">
          <cell r="K301" t="str">
            <v/>
          </cell>
          <cell r="L301" t="str">
            <v/>
          </cell>
          <cell r="M301" t="str">
            <v/>
          </cell>
          <cell r="O301" t="str">
            <v/>
          </cell>
          <cell r="R301" t="str">
            <v/>
          </cell>
        </row>
        <row r="302">
          <cell r="K302" t="str">
            <v/>
          </cell>
          <cell r="L302" t="str">
            <v/>
          </cell>
          <cell r="M302" t="str">
            <v/>
          </cell>
          <cell r="O302" t="str">
            <v/>
          </cell>
          <cell r="R302" t="str">
            <v/>
          </cell>
        </row>
        <row r="303">
          <cell r="K303" t="str">
            <v/>
          </cell>
          <cell r="L303" t="str">
            <v/>
          </cell>
          <cell r="M303" t="str">
            <v/>
          </cell>
          <cell r="O303" t="str">
            <v/>
          </cell>
          <cell r="R303" t="str">
            <v/>
          </cell>
        </row>
      </sheetData>
      <sheetData sheetId="27">
        <row r="4">
          <cell r="G4" t="str">
            <v>(pls select)</v>
          </cell>
        </row>
        <row r="8">
          <cell r="H8" t="str">
            <v>(pls select)</v>
          </cell>
        </row>
        <row r="11">
          <cell r="G11" t="str">
            <v>NA</v>
          </cell>
        </row>
        <row r="13">
          <cell r="G13" t="str">
            <v>NA</v>
          </cell>
        </row>
        <row r="20">
          <cell r="G20" t="str">
            <v>NA</v>
          </cell>
        </row>
        <row r="23">
          <cell r="G23" t="str">
            <v>NA</v>
          </cell>
        </row>
        <row r="24">
          <cell r="G24" t="str">
            <v>NA</v>
          </cell>
        </row>
        <row r="27">
          <cell r="G27" t="str">
            <v>NA</v>
          </cell>
        </row>
        <row r="29">
          <cell r="G29" t="str">
            <v>VND</v>
          </cell>
        </row>
        <row r="30">
          <cell r="G30" t="str">
            <v>payable at the beginning</v>
          </cell>
        </row>
        <row r="32">
          <cell r="G32" t="str">
            <v>(pls select)</v>
          </cell>
        </row>
        <row r="36">
          <cell r="G36" t="str">
            <v>(pls select)</v>
          </cell>
        </row>
        <row r="40">
          <cell r="G40" t="str">
            <v>(pls select)</v>
          </cell>
        </row>
        <row r="45">
          <cell r="G45" t="str">
            <v>NA</v>
          </cell>
        </row>
        <row r="49">
          <cell r="G49" t="str">
            <v>NA</v>
          </cell>
        </row>
        <row r="53">
          <cell r="G53" t="str">
            <v>NA</v>
          </cell>
        </row>
        <row r="57">
          <cell r="G57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  <cell r="H72">
            <v>0</v>
          </cell>
        </row>
        <row r="75">
          <cell r="H75">
            <v>0</v>
          </cell>
        </row>
        <row r="124"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O124" t="str">
            <v/>
          </cell>
          <cell r="Q124" t="str">
            <v/>
          </cell>
          <cell r="R124" t="str">
            <v/>
          </cell>
        </row>
        <row r="125">
          <cell r="K125" t="str">
            <v/>
          </cell>
          <cell r="L125" t="str">
            <v/>
          </cell>
          <cell r="M125" t="str">
            <v/>
          </cell>
          <cell r="O125" t="str">
            <v/>
          </cell>
          <cell r="R125" t="str">
            <v/>
          </cell>
        </row>
        <row r="126">
          <cell r="K126" t="str">
            <v/>
          </cell>
          <cell r="L126" t="str">
            <v/>
          </cell>
          <cell r="M126" t="str">
            <v/>
          </cell>
          <cell r="O126" t="str">
            <v/>
          </cell>
          <cell r="R126" t="str">
            <v/>
          </cell>
        </row>
        <row r="127">
          <cell r="K127" t="str">
            <v/>
          </cell>
          <cell r="L127" t="str">
            <v/>
          </cell>
          <cell r="M127" t="str">
            <v/>
          </cell>
          <cell r="O127" t="str">
            <v/>
          </cell>
          <cell r="R127" t="str">
            <v/>
          </cell>
        </row>
        <row r="128">
          <cell r="K128" t="str">
            <v/>
          </cell>
          <cell r="L128" t="str">
            <v/>
          </cell>
          <cell r="M128" t="str">
            <v/>
          </cell>
          <cell r="O128" t="str">
            <v/>
          </cell>
          <cell r="R128" t="str">
            <v/>
          </cell>
        </row>
        <row r="129">
          <cell r="K129" t="str">
            <v/>
          </cell>
          <cell r="L129" t="str">
            <v/>
          </cell>
          <cell r="M129" t="str">
            <v/>
          </cell>
          <cell r="O129" t="str">
            <v/>
          </cell>
          <cell r="R129" t="str">
            <v/>
          </cell>
        </row>
        <row r="130">
          <cell r="K130" t="str">
            <v/>
          </cell>
          <cell r="L130" t="str">
            <v/>
          </cell>
          <cell r="M130" t="str">
            <v/>
          </cell>
          <cell r="O130" t="str">
            <v/>
          </cell>
          <cell r="R130" t="str">
            <v/>
          </cell>
        </row>
        <row r="131">
          <cell r="K131" t="str">
            <v/>
          </cell>
          <cell r="L131" t="str">
            <v/>
          </cell>
          <cell r="M131" t="str">
            <v/>
          </cell>
          <cell r="O131" t="str">
            <v/>
          </cell>
          <cell r="R131" t="str">
            <v/>
          </cell>
        </row>
        <row r="132">
          <cell r="K132" t="str">
            <v/>
          </cell>
          <cell r="L132" t="str">
            <v/>
          </cell>
          <cell r="M132" t="str">
            <v/>
          </cell>
          <cell r="O132" t="str">
            <v/>
          </cell>
          <cell r="R132" t="str">
            <v/>
          </cell>
        </row>
        <row r="133">
          <cell r="K133" t="str">
            <v/>
          </cell>
          <cell r="L133" t="str">
            <v/>
          </cell>
          <cell r="M133" t="str">
            <v/>
          </cell>
          <cell r="O133" t="str">
            <v/>
          </cell>
          <cell r="R133" t="str">
            <v/>
          </cell>
        </row>
        <row r="134">
          <cell r="K134" t="str">
            <v/>
          </cell>
          <cell r="L134" t="str">
            <v/>
          </cell>
          <cell r="M134" t="str">
            <v/>
          </cell>
          <cell r="O134" t="str">
            <v/>
          </cell>
          <cell r="R134" t="str">
            <v/>
          </cell>
        </row>
        <row r="135">
          <cell r="K135" t="str">
            <v/>
          </cell>
          <cell r="L135" t="str">
            <v/>
          </cell>
          <cell r="M135" t="str">
            <v/>
          </cell>
          <cell r="O135" t="str">
            <v/>
          </cell>
          <cell r="R135" t="str">
            <v/>
          </cell>
        </row>
        <row r="136">
          <cell r="K136" t="str">
            <v/>
          </cell>
          <cell r="L136" t="str">
            <v/>
          </cell>
          <cell r="M136" t="str">
            <v/>
          </cell>
          <cell r="O136" t="str">
            <v/>
          </cell>
          <cell r="R136" t="str">
            <v/>
          </cell>
        </row>
        <row r="137">
          <cell r="K137" t="str">
            <v/>
          </cell>
          <cell r="L137" t="str">
            <v/>
          </cell>
          <cell r="M137" t="str">
            <v/>
          </cell>
          <cell r="O137" t="str">
            <v/>
          </cell>
          <cell r="R137" t="str">
            <v/>
          </cell>
        </row>
        <row r="138">
          <cell r="K138" t="str">
            <v/>
          </cell>
          <cell r="L138" t="str">
            <v/>
          </cell>
          <cell r="M138" t="str">
            <v/>
          </cell>
          <cell r="O138" t="str">
            <v/>
          </cell>
          <cell r="R138" t="str">
            <v/>
          </cell>
        </row>
        <row r="139">
          <cell r="K139" t="str">
            <v/>
          </cell>
          <cell r="L139" t="str">
            <v/>
          </cell>
          <cell r="M139" t="str">
            <v/>
          </cell>
          <cell r="O139" t="str">
            <v/>
          </cell>
          <cell r="R139" t="str">
            <v/>
          </cell>
        </row>
        <row r="140">
          <cell r="K140" t="str">
            <v/>
          </cell>
          <cell r="L140" t="str">
            <v/>
          </cell>
          <cell r="M140" t="str">
            <v/>
          </cell>
          <cell r="O140" t="str">
            <v/>
          </cell>
          <cell r="R140" t="str">
            <v/>
          </cell>
        </row>
        <row r="141">
          <cell r="K141" t="str">
            <v/>
          </cell>
          <cell r="L141" t="str">
            <v/>
          </cell>
          <cell r="M141" t="str">
            <v/>
          </cell>
          <cell r="O141" t="str">
            <v/>
          </cell>
          <cell r="R141" t="str">
            <v/>
          </cell>
        </row>
        <row r="142">
          <cell r="K142" t="str">
            <v/>
          </cell>
          <cell r="L142" t="str">
            <v/>
          </cell>
          <cell r="M142" t="str">
            <v/>
          </cell>
          <cell r="O142" t="str">
            <v/>
          </cell>
          <cell r="R142" t="str">
            <v/>
          </cell>
        </row>
        <row r="143">
          <cell r="K143" t="str">
            <v/>
          </cell>
          <cell r="L143" t="str">
            <v/>
          </cell>
          <cell r="M143" t="str">
            <v/>
          </cell>
          <cell r="O143" t="str">
            <v/>
          </cell>
          <cell r="R143" t="str">
            <v/>
          </cell>
        </row>
        <row r="144">
          <cell r="K144" t="str">
            <v/>
          </cell>
          <cell r="L144" t="str">
            <v/>
          </cell>
          <cell r="M144" t="str">
            <v/>
          </cell>
          <cell r="O144" t="str">
            <v/>
          </cell>
          <cell r="R144" t="str">
            <v/>
          </cell>
        </row>
        <row r="145">
          <cell r="K145" t="str">
            <v/>
          </cell>
          <cell r="L145" t="str">
            <v/>
          </cell>
          <cell r="M145" t="str">
            <v/>
          </cell>
          <cell r="O145" t="str">
            <v/>
          </cell>
          <cell r="R145" t="str">
            <v/>
          </cell>
        </row>
        <row r="146">
          <cell r="K146" t="str">
            <v/>
          </cell>
          <cell r="L146" t="str">
            <v/>
          </cell>
          <cell r="M146" t="str">
            <v/>
          </cell>
          <cell r="O146" t="str">
            <v/>
          </cell>
          <cell r="R146" t="str">
            <v/>
          </cell>
        </row>
        <row r="147">
          <cell r="K147" t="str">
            <v/>
          </cell>
          <cell r="L147" t="str">
            <v/>
          </cell>
          <cell r="M147" t="str">
            <v/>
          </cell>
          <cell r="O147" t="str">
            <v/>
          </cell>
          <cell r="R147" t="str">
            <v/>
          </cell>
        </row>
        <row r="148">
          <cell r="K148" t="str">
            <v/>
          </cell>
          <cell r="L148" t="str">
            <v/>
          </cell>
          <cell r="M148" t="str">
            <v/>
          </cell>
          <cell r="O148" t="str">
            <v/>
          </cell>
          <cell r="R148" t="str">
            <v/>
          </cell>
        </row>
        <row r="149">
          <cell r="K149" t="str">
            <v/>
          </cell>
          <cell r="L149" t="str">
            <v/>
          </cell>
          <cell r="M149" t="str">
            <v/>
          </cell>
          <cell r="O149" t="str">
            <v/>
          </cell>
          <cell r="R149" t="str">
            <v/>
          </cell>
        </row>
        <row r="150">
          <cell r="K150" t="str">
            <v/>
          </cell>
          <cell r="L150" t="str">
            <v/>
          </cell>
          <cell r="M150" t="str">
            <v/>
          </cell>
          <cell r="O150" t="str">
            <v/>
          </cell>
          <cell r="R150" t="str">
            <v/>
          </cell>
        </row>
        <row r="151">
          <cell r="K151" t="str">
            <v/>
          </cell>
          <cell r="L151" t="str">
            <v/>
          </cell>
          <cell r="M151" t="str">
            <v/>
          </cell>
          <cell r="O151" t="str">
            <v/>
          </cell>
          <cell r="R151" t="str">
            <v/>
          </cell>
        </row>
        <row r="152">
          <cell r="K152" t="str">
            <v/>
          </cell>
          <cell r="L152" t="str">
            <v/>
          </cell>
          <cell r="M152" t="str">
            <v/>
          </cell>
          <cell r="O152" t="str">
            <v/>
          </cell>
          <cell r="R152" t="str">
            <v/>
          </cell>
        </row>
        <row r="153">
          <cell r="K153" t="str">
            <v/>
          </cell>
          <cell r="L153" t="str">
            <v/>
          </cell>
          <cell r="M153" t="str">
            <v/>
          </cell>
          <cell r="O153" t="str">
            <v/>
          </cell>
          <cell r="R153" t="str">
            <v/>
          </cell>
        </row>
        <row r="154">
          <cell r="K154" t="str">
            <v/>
          </cell>
          <cell r="L154" t="str">
            <v/>
          </cell>
          <cell r="M154" t="str">
            <v/>
          </cell>
          <cell r="O154" t="str">
            <v/>
          </cell>
          <cell r="R154" t="str">
            <v/>
          </cell>
        </row>
        <row r="155">
          <cell r="K155" t="str">
            <v/>
          </cell>
          <cell r="L155" t="str">
            <v/>
          </cell>
          <cell r="M155" t="str">
            <v/>
          </cell>
          <cell r="O155" t="str">
            <v/>
          </cell>
          <cell r="R155" t="str">
            <v/>
          </cell>
        </row>
        <row r="156">
          <cell r="K156" t="str">
            <v/>
          </cell>
          <cell r="L156" t="str">
            <v/>
          </cell>
          <cell r="M156" t="str">
            <v/>
          </cell>
          <cell r="O156" t="str">
            <v/>
          </cell>
          <cell r="R156" t="str">
            <v/>
          </cell>
        </row>
        <row r="157">
          <cell r="K157" t="str">
            <v/>
          </cell>
          <cell r="L157" t="str">
            <v/>
          </cell>
          <cell r="M157" t="str">
            <v/>
          </cell>
          <cell r="O157" t="str">
            <v/>
          </cell>
          <cell r="R157" t="str">
            <v/>
          </cell>
        </row>
        <row r="158">
          <cell r="K158" t="str">
            <v/>
          </cell>
          <cell r="L158" t="str">
            <v/>
          </cell>
          <cell r="M158" t="str">
            <v/>
          </cell>
          <cell r="O158" t="str">
            <v/>
          </cell>
          <cell r="R158" t="str">
            <v/>
          </cell>
        </row>
        <row r="159">
          <cell r="K159" t="str">
            <v/>
          </cell>
          <cell r="L159" t="str">
            <v/>
          </cell>
          <cell r="M159" t="str">
            <v/>
          </cell>
          <cell r="O159" t="str">
            <v/>
          </cell>
          <cell r="R159" t="str">
            <v/>
          </cell>
        </row>
        <row r="160">
          <cell r="K160" t="str">
            <v/>
          </cell>
          <cell r="L160" t="str">
            <v/>
          </cell>
          <cell r="M160" t="str">
            <v/>
          </cell>
          <cell r="O160" t="str">
            <v/>
          </cell>
          <cell r="R160" t="str">
            <v/>
          </cell>
        </row>
        <row r="161">
          <cell r="K161" t="str">
            <v/>
          </cell>
          <cell r="L161" t="str">
            <v/>
          </cell>
          <cell r="M161" t="str">
            <v/>
          </cell>
          <cell r="O161" t="str">
            <v/>
          </cell>
          <cell r="R161" t="str">
            <v/>
          </cell>
        </row>
        <row r="162">
          <cell r="K162" t="str">
            <v/>
          </cell>
          <cell r="L162" t="str">
            <v/>
          </cell>
          <cell r="M162" t="str">
            <v/>
          </cell>
          <cell r="O162" t="str">
            <v/>
          </cell>
          <cell r="R162" t="str">
            <v/>
          </cell>
        </row>
        <row r="163">
          <cell r="K163" t="str">
            <v/>
          </cell>
          <cell r="L163" t="str">
            <v/>
          </cell>
          <cell r="M163" t="str">
            <v/>
          </cell>
          <cell r="O163" t="str">
            <v/>
          </cell>
          <cell r="R163" t="str">
            <v/>
          </cell>
        </row>
        <row r="164">
          <cell r="K164" t="str">
            <v/>
          </cell>
          <cell r="L164" t="str">
            <v/>
          </cell>
          <cell r="M164" t="str">
            <v/>
          </cell>
          <cell r="O164" t="str">
            <v/>
          </cell>
          <cell r="R164" t="str">
            <v/>
          </cell>
        </row>
        <row r="165">
          <cell r="K165" t="str">
            <v/>
          </cell>
          <cell r="L165" t="str">
            <v/>
          </cell>
          <cell r="M165" t="str">
            <v/>
          </cell>
          <cell r="O165" t="str">
            <v/>
          </cell>
          <cell r="R165" t="str">
            <v/>
          </cell>
        </row>
        <row r="166">
          <cell r="K166" t="str">
            <v/>
          </cell>
          <cell r="L166" t="str">
            <v/>
          </cell>
          <cell r="M166" t="str">
            <v/>
          </cell>
          <cell r="O166" t="str">
            <v/>
          </cell>
          <cell r="R166" t="str">
            <v/>
          </cell>
        </row>
        <row r="167">
          <cell r="K167" t="str">
            <v/>
          </cell>
          <cell r="L167" t="str">
            <v/>
          </cell>
          <cell r="M167" t="str">
            <v/>
          </cell>
          <cell r="O167" t="str">
            <v/>
          </cell>
          <cell r="R167" t="str">
            <v/>
          </cell>
        </row>
        <row r="168">
          <cell r="K168" t="str">
            <v/>
          </cell>
          <cell r="L168" t="str">
            <v/>
          </cell>
          <cell r="M168" t="str">
            <v/>
          </cell>
          <cell r="O168" t="str">
            <v/>
          </cell>
          <cell r="R168" t="str">
            <v/>
          </cell>
        </row>
        <row r="169">
          <cell r="K169" t="str">
            <v/>
          </cell>
          <cell r="L169" t="str">
            <v/>
          </cell>
          <cell r="M169" t="str">
            <v/>
          </cell>
          <cell r="O169" t="str">
            <v/>
          </cell>
          <cell r="R169" t="str">
            <v/>
          </cell>
        </row>
        <row r="170">
          <cell r="K170" t="str">
            <v/>
          </cell>
          <cell r="L170" t="str">
            <v/>
          </cell>
          <cell r="M170" t="str">
            <v/>
          </cell>
          <cell r="O170" t="str">
            <v/>
          </cell>
          <cell r="R170" t="str">
            <v/>
          </cell>
        </row>
        <row r="171">
          <cell r="K171" t="str">
            <v/>
          </cell>
          <cell r="L171" t="str">
            <v/>
          </cell>
          <cell r="M171" t="str">
            <v/>
          </cell>
          <cell r="O171" t="str">
            <v/>
          </cell>
          <cell r="R171" t="str">
            <v/>
          </cell>
        </row>
        <row r="172">
          <cell r="K172" t="str">
            <v/>
          </cell>
          <cell r="L172" t="str">
            <v/>
          </cell>
          <cell r="M172" t="str">
            <v/>
          </cell>
          <cell r="O172" t="str">
            <v/>
          </cell>
          <cell r="R172" t="str">
            <v/>
          </cell>
        </row>
        <row r="173">
          <cell r="K173" t="str">
            <v/>
          </cell>
          <cell r="L173" t="str">
            <v/>
          </cell>
          <cell r="M173" t="str">
            <v/>
          </cell>
          <cell r="O173" t="str">
            <v/>
          </cell>
          <cell r="R173" t="str">
            <v/>
          </cell>
        </row>
        <row r="174">
          <cell r="K174" t="str">
            <v/>
          </cell>
          <cell r="L174" t="str">
            <v/>
          </cell>
          <cell r="M174" t="str">
            <v/>
          </cell>
          <cell r="O174" t="str">
            <v/>
          </cell>
          <cell r="R174" t="str">
            <v/>
          </cell>
        </row>
        <row r="175">
          <cell r="K175" t="str">
            <v/>
          </cell>
          <cell r="L175" t="str">
            <v/>
          </cell>
          <cell r="M175" t="str">
            <v/>
          </cell>
          <cell r="O175" t="str">
            <v/>
          </cell>
          <cell r="R175" t="str">
            <v/>
          </cell>
        </row>
        <row r="176">
          <cell r="K176" t="str">
            <v/>
          </cell>
          <cell r="L176" t="str">
            <v/>
          </cell>
          <cell r="M176" t="str">
            <v/>
          </cell>
          <cell r="O176" t="str">
            <v/>
          </cell>
          <cell r="R176" t="str">
            <v/>
          </cell>
        </row>
        <row r="177">
          <cell r="K177" t="str">
            <v/>
          </cell>
          <cell r="L177" t="str">
            <v/>
          </cell>
          <cell r="M177" t="str">
            <v/>
          </cell>
          <cell r="O177" t="str">
            <v/>
          </cell>
          <cell r="R177" t="str">
            <v/>
          </cell>
        </row>
        <row r="178">
          <cell r="K178" t="str">
            <v/>
          </cell>
          <cell r="L178" t="str">
            <v/>
          </cell>
          <cell r="M178" t="str">
            <v/>
          </cell>
          <cell r="O178" t="str">
            <v/>
          </cell>
          <cell r="R178" t="str">
            <v/>
          </cell>
        </row>
        <row r="179">
          <cell r="K179" t="str">
            <v/>
          </cell>
          <cell r="L179" t="str">
            <v/>
          </cell>
          <cell r="M179" t="str">
            <v/>
          </cell>
          <cell r="O179" t="str">
            <v/>
          </cell>
          <cell r="R179" t="str">
            <v/>
          </cell>
        </row>
        <row r="180">
          <cell r="K180" t="str">
            <v/>
          </cell>
          <cell r="L180" t="str">
            <v/>
          </cell>
          <cell r="M180" t="str">
            <v/>
          </cell>
          <cell r="O180" t="str">
            <v/>
          </cell>
          <cell r="R180" t="str">
            <v/>
          </cell>
        </row>
        <row r="181">
          <cell r="K181" t="str">
            <v/>
          </cell>
          <cell r="L181" t="str">
            <v/>
          </cell>
          <cell r="M181" t="str">
            <v/>
          </cell>
          <cell r="O181" t="str">
            <v/>
          </cell>
          <cell r="R181" t="str">
            <v/>
          </cell>
        </row>
        <row r="182">
          <cell r="K182" t="str">
            <v/>
          </cell>
          <cell r="L182" t="str">
            <v/>
          </cell>
          <cell r="M182" t="str">
            <v/>
          </cell>
          <cell r="O182" t="str">
            <v/>
          </cell>
          <cell r="R182" t="str">
            <v/>
          </cell>
        </row>
        <row r="183">
          <cell r="K183" t="str">
            <v/>
          </cell>
          <cell r="L183" t="str">
            <v/>
          </cell>
          <cell r="M183" t="str">
            <v/>
          </cell>
          <cell r="O183" t="str">
            <v/>
          </cell>
          <cell r="R183" t="str">
            <v/>
          </cell>
        </row>
        <row r="184">
          <cell r="K184" t="str">
            <v/>
          </cell>
          <cell r="L184" t="str">
            <v/>
          </cell>
          <cell r="M184" t="str">
            <v/>
          </cell>
          <cell r="O184" t="str">
            <v/>
          </cell>
          <cell r="R184" t="str">
            <v/>
          </cell>
        </row>
        <row r="185">
          <cell r="K185" t="str">
            <v/>
          </cell>
          <cell r="L185" t="str">
            <v/>
          </cell>
          <cell r="M185" t="str">
            <v/>
          </cell>
          <cell r="O185" t="str">
            <v/>
          </cell>
          <cell r="R185" t="str">
            <v/>
          </cell>
        </row>
        <row r="186">
          <cell r="K186" t="str">
            <v/>
          </cell>
          <cell r="L186" t="str">
            <v/>
          </cell>
          <cell r="M186" t="str">
            <v/>
          </cell>
          <cell r="O186" t="str">
            <v/>
          </cell>
          <cell r="R186" t="str">
            <v/>
          </cell>
        </row>
        <row r="187">
          <cell r="K187" t="str">
            <v/>
          </cell>
          <cell r="L187" t="str">
            <v/>
          </cell>
          <cell r="M187" t="str">
            <v/>
          </cell>
          <cell r="O187" t="str">
            <v/>
          </cell>
          <cell r="R187" t="str">
            <v/>
          </cell>
        </row>
        <row r="188">
          <cell r="K188" t="str">
            <v/>
          </cell>
          <cell r="L188" t="str">
            <v/>
          </cell>
          <cell r="M188" t="str">
            <v/>
          </cell>
          <cell r="O188" t="str">
            <v/>
          </cell>
          <cell r="R188" t="str">
            <v/>
          </cell>
        </row>
        <row r="189">
          <cell r="K189" t="str">
            <v/>
          </cell>
          <cell r="L189" t="str">
            <v/>
          </cell>
          <cell r="M189" t="str">
            <v/>
          </cell>
          <cell r="O189" t="str">
            <v/>
          </cell>
          <cell r="R189" t="str">
            <v/>
          </cell>
        </row>
        <row r="190">
          <cell r="K190" t="str">
            <v/>
          </cell>
          <cell r="L190" t="str">
            <v/>
          </cell>
          <cell r="M190" t="str">
            <v/>
          </cell>
          <cell r="O190" t="str">
            <v/>
          </cell>
          <cell r="R190" t="str">
            <v/>
          </cell>
        </row>
        <row r="191">
          <cell r="K191" t="str">
            <v/>
          </cell>
          <cell r="L191" t="str">
            <v/>
          </cell>
          <cell r="M191" t="str">
            <v/>
          </cell>
          <cell r="O191" t="str">
            <v/>
          </cell>
          <cell r="R191" t="str">
            <v/>
          </cell>
        </row>
        <row r="192">
          <cell r="K192" t="str">
            <v/>
          </cell>
          <cell r="L192" t="str">
            <v/>
          </cell>
          <cell r="M192" t="str">
            <v/>
          </cell>
          <cell r="O192" t="str">
            <v/>
          </cell>
          <cell r="R192" t="str">
            <v/>
          </cell>
        </row>
        <row r="193">
          <cell r="K193" t="str">
            <v/>
          </cell>
          <cell r="L193" t="str">
            <v/>
          </cell>
          <cell r="M193" t="str">
            <v/>
          </cell>
          <cell r="O193" t="str">
            <v/>
          </cell>
          <cell r="R193" t="str">
            <v/>
          </cell>
        </row>
        <row r="194">
          <cell r="K194" t="str">
            <v/>
          </cell>
          <cell r="L194" t="str">
            <v/>
          </cell>
          <cell r="M194" t="str">
            <v/>
          </cell>
          <cell r="O194" t="str">
            <v/>
          </cell>
          <cell r="R194" t="str">
            <v/>
          </cell>
        </row>
        <row r="195">
          <cell r="K195" t="str">
            <v/>
          </cell>
          <cell r="L195" t="str">
            <v/>
          </cell>
          <cell r="M195" t="str">
            <v/>
          </cell>
          <cell r="O195" t="str">
            <v/>
          </cell>
          <cell r="R195" t="str">
            <v/>
          </cell>
        </row>
        <row r="196">
          <cell r="K196" t="str">
            <v/>
          </cell>
          <cell r="L196" t="str">
            <v/>
          </cell>
          <cell r="M196" t="str">
            <v/>
          </cell>
          <cell r="O196" t="str">
            <v/>
          </cell>
          <cell r="R196" t="str">
            <v/>
          </cell>
        </row>
        <row r="197">
          <cell r="K197" t="str">
            <v/>
          </cell>
          <cell r="L197" t="str">
            <v/>
          </cell>
          <cell r="M197" t="str">
            <v/>
          </cell>
          <cell r="O197" t="str">
            <v/>
          </cell>
          <cell r="R197" t="str">
            <v/>
          </cell>
        </row>
        <row r="198">
          <cell r="K198" t="str">
            <v/>
          </cell>
          <cell r="L198" t="str">
            <v/>
          </cell>
          <cell r="M198" t="str">
            <v/>
          </cell>
          <cell r="O198" t="str">
            <v/>
          </cell>
          <cell r="R198" t="str">
            <v/>
          </cell>
        </row>
        <row r="199">
          <cell r="K199" t="str">
            <v/>
          </cell>
          <cell r="L199" t="str">
            <v/>
          </cell>
          <cell r="M199" t="str">
            <v/>
          </cell>
          <cell r="O199" t="str">
            <v/>
          </cell>
          <cell r="R199" t="str">
            <v/>
          </cell>
        </row>
        <row r="200">
          <cell r="K200" t="str">
            <v/>
          </cell>
          <cell r="L200" t="str">
            <v/>
          </cell>
          <cell r="M200" t="str">
            <v/>
          </cell>
          <cell r="O200" t="str">
            <v/>
          </cell>
          <cell r="R200" t="str">
            <v/>
          </cell>
        </row>
        <row r="201">
          <cell r="K201" t="str">
            <v/>
          </cell>
          <cell r="L201" t="str">
            <v/>
          </cell>
          <cell r="M201" t="str">
            <v/>
          </cell>
          <cell r="O201" t="str">
            <v/>
          </cell>
          <cell r="R201" t="str">
            <v/>
          </cell>
        </row>
        <row r="202">
          <cell r="K202" t="str">
            <v/>
          </cell>
          <cell r="L202" t="str">
            <v/>
          </cell>
          <cell r="M202" t="str">
            <v/>
          </cell>
          <cell r="O202" t="str">
            <v/>
          </cell>
          <cell r="R202" t="str">
            <v/>
          </cell>
        </row>
        <row r="203">
          <cell r="K203" t="str">
            <v/>
          </cell>
          <cell r="L203" t="str">
            <v/>
          </cell>
          <cell r="M203" t="str">
            <v/>
          </cell>
          <cell r="O203" t="str">
            <v/>
          </cell>
          <cell r="R203" t="str">
            <v/>
          </cell>
        </row>
        <row r="204">
          <cell r="K204" t="str">
            <v/>
          </cell>
          <cell r="L204" t="str">
            <v/>
          </cell>
          <cell r="M204" t="str">
            <v/>
          </cell>
          <cell r="O204" t="str">
            <v/>
          </cell>
          <cell r="R204" t="str">
            <v/>
          </cell>
        </row>
        <row r="205">
          <cell r="K205" t="str">
            <v/>
          </cell>
          <cell r="L205" t="str">
            <v/>
          </cell>
          <cell r="M205" t="str">
            <v/>
          </cell>
          <cell r="O205" t="str">
            <v/>
          </cell>
          <cell r="R205" t="str">
            <v/>
          </cell>
        </row>
        <row r="206">
          <cell r="K206" t="str">
            <v/>
          </cell>
          <cell r="L206" t="str">
            <v/>
          </cell>
          <cell r="M206" t="str">
            <v/>
          </cell>
          <cell r="O206" t="str">
            <v/>
          </cell>
          <cell r="R206" t="str">
            <v/>
          </cell>
        </row>
        <row r="207">
          <cell r="K207" t="str">
            <v/>
          </cell>
          <cell r="L207" t="str">
            <v/>
          </cell>
          <cell r="M207" t="str">
            <v/>
          </cell>
          <cell r="O207" t="str">
            <v/>
          </cell>
          <cell r="R207" t="str">
            <v/>
          </cell>
        </row>
        <row r="208">
          <cell r="K208" t="str">
            <v/>
          </cell>
          <cell r="L208" t="str">
            <v/>
          </cell>
          <cell r="M208" t="str">
            <v/>
          </cell>
          <cell r="O208" t="str">
            <v/>
          </cell>
          <cell r="R208" t="str">
            <v/>
          </cell>
        </row>
        <row r="209">
          <cell r="K209" t="str">
            <v/>
          </cell>
          <cell r="L209" t="str">
            <v/>
          </cell>
          <cell r="M209" t="str">
            <v/>
          </cell>
          <cell r="O209" t="str">
            <v/>
          </cell>
          <cell r="R209" t="str">
            <v/>
          </cell>
        </row>
        <row r="210">
          <cell r="K210" t="str">
            <v/>
          </cell>
          <cell r="L210" t="str">
            <v/>
          </cell>
          <cell r="M210" t="str">
            <v/>
          </cell>
          <cell r="O210" t="str">
            <v/>
          </cell>
          <cell r="R210" t="str">
            <v/>
          </cell>
        </row>
        <row r="211">
          <cell r="K211" t="str">
            <v/>
          </cell>
          <cell r="L211" t="str">
            <v/>
          </cell>
          <cell r="M211" t="str">
            <v/>
          </cell>
          <cell r="O211" t="str">
            <v/>
          </cell>
          <cell r="R211" t="str">
            <v/>
          </cell>
        </row>
        <row r="212">
          <cell r="K212" t="str">
            <v/>
          </cell>
          <cell r="L212" t="str">
            <v/>
          </cell>
          <cell r="M212" t="str">
            <v/>
          </cell>
          <cell r="O212" t="str">
            <v/>
          </cell>
          <cell r="R212" t="str">
            <v/>
          </cell>
        </row>
        <row r="213">
          <cell r="K213" t="str">
            <v/>
          </cell>
          <cell r="L213" t="str">
            <v/>
          </cell>
          <cell r="M213" t="str">
            <v/>
          </cell>
          <cell r="O213" t="str">
            <v/>
          </cell>
          <cell r="R213" t="str">
            <v/>
          </cell>
        </row>
        <row r="214">
          <cell r="K214" t="str">
            <v/>
          </cell>
          <cell r="L214" t="str">
            <v/>
          </cell>
          <cell r="M214" t="str">
            <v/>
          </cell>
          <cell r="O214" t="str">
            <v/>
          </cell>
          <cell r="R214" t="str">
            <v/>
          </cell>
        </row>
        <row r="215">
          <cell r="K215" t="str">
            <v/>
          </cell>
          <cell r="L215" t="str">
            <v/>
          </cell>
          <cell r="M215" t="str">
            <v/>
          </cell>
          <cell r="O215" t="str">
            <v/>
          </cell>
          <cell r="R215" t="str">
            <v/>
          </cell>
        </row>
        <row r="216">
          <cell r="K216" t="str">
            <v/>
          </cell>
          <cell r="L216" t="str">
            <v/>
          </cell>
          <cell r="M216" t="str">
            <v/>
          </cell>
          <cell r="O216" t="str">
            <v/>
          </cell>
          <cell r="R216" t="str">
            <v/>
          </cell>
        </row>
        <row r="217">
          <cell r="K217" t="str">
            <v/>
          </cell>
          <cell r="L217" t="str">
            <v/>
          </cell>
          <cell r="M217" t="str">
            <v/>
          </cell>
          <cell r="O217" t="str">
            <v/>
          </cell>
          <cell r="R217" t="str">
            <v/>
          </cell>
        </row>
        <row r="218">
          <cell r="K218" t="str">
            <v/>
          </cell>
          <cell r="L218" t="str">
            <v/>
          </cell>
          <cell r="M218" t="str">
            <v/>
          </cell>
          <cell r="O218" t="str">
            <v/>
          </cell>
          <cell r="R218" t="str">
            <v/>
          </cell>
        </row>
        <row r="219">
          <cell r="K219" t="str">
            <v/>
          </cell>
          <cell r="L219" t="str">
            <v/>
          </cell>
          <cell r="M219" t="str">
            <v/>
          </cell>
          <cell r="O219" t="str">
            <v/>
          </cell>
          <cell r="R219" t="str">
            <v/>
          </cell>
        </row>
        <row r="220">
          <cell r="K220" t="str">
            <v/>
          </cell>
          <cell r="L220" t="str">
            <v/>
          </cell>
          <cell r="M220" t="str">
            <v/>
          </cell>
          <cell r="O220" t="str">
            <v/>
          </cell>
          <cell r="R220" t="str">
            <v/>
          </cell>
        </row>
        <row r="221">
          <cell r="K221" t="str">
            <v/>
          </cell>
          <cell r="L221" t="str">
            <v/>
          </cell>
          <cell r="M221" t="str">
            <v/>
          </cell>
          <cell r="O221" t="str">
            <v/>
          </cell>
          <cell r="R221" t="str">
            <v/>
          </cell>
        </row>
        <row r="222">
          <cell r="K222" t="str">
            <v/>
          </cell>
          <cell r="L222" t="str">
            <v/>
          </cell>
          <cell r="M222" t="str">
            <v/>
          </cell>
          <cell r="O222" t="str">
            <v/>
          </cell>
          <cell r="R222" t="str">
            <v/>
          </cell>
        </row>
        <row r="223">
          <cell r="K223" t="str">
            <v/>
          </cell>
          <cell r="L223" t="str">
            <v/>
          </cell>
          <cell r="M223" t="str">
            <v/>
          </cell>
          <cell r="O223" t="str">
            <v/>
          </cell>
          <cell r="R223" t="str">
            <v/>
          </cell>
        </row>
        <row r="224">
          <cell r="K224" t="str">
            <v/>
          </cell>
          <cell r="L224" t="str">
            <v/>
          </cell>
          <cell r="M224" t="str">
            <v/>
          </cell>
          <cell r="O224" t="str">
            <v/>
          </cell>
          <cell r="R224" t="str">
            <v/>
          </cell>
        </row>
        <row r="225">
          <cell r="K225" t="str">
            <v/>
          </cell>
          <cell r="L225" t="str">
            <v/>
          </cell>
          <cell r="M225" t="str">
            <v/>
          </cell>
          <cell r="O225" t="str">
            <v/>
          </cell>
          <cell r="R225" t="str">
            <v/>
          </cell>
        </row>
        <row r="226">
          <cell r="K226" t="str">
            <v/>
          </cell>
          <cell r="L226" t="str">
            <v/>
          </cell>
          <cell r="M226" t="str">
            <v/>
          </cell>
          <cell r="O226" t="str">
            <v/>
          </cell>
          <cell r="R226" t="str">
            <v/>
          </cell>
        </row>
        <row r="227">
          <cell r="K227" t="str">
            <v/>
          </cell>
          <cell r="L227" t="str">
            <v/>
          </cell>
          <cell r="M227" t="str">
            <v/>
          </cell>
          <cell r="O227" t="str">
            <v/>
          </cell>
          <cell r="R227" t="str">
            <v/>
          </cell>
        </row>
        <row r="228">
          <cell r="K228" t="str">
            <v/>
          </cell>
          <cell r="L228" t="str">
            <v/>
          </cell>
          <cell r="M228" t="str">
            <v/>
          </cell>
          <cell r="O228" t="str">
            <v/>
          </cell>
          <cell r="R228" t="str">
            <v/>
          </cell>
        </row>
        <row r="229">
          <cell r="K229" t="str">
            <v/>
          </cell>
          <cell r="L229" t="str">
            <v/>
          </cell>
          <cell r="M229" t="str">
            <v/>
          </cell>
          <cell r="O229" t="str">
            <v/>
          </cell>
          <cell r="R229" t="str">
            <v/>
          </cell>
        </row>
        <row r="230">
          <cell r="K230" t="str">
            <v/>
          </cell>
          <cell r="L230" t="str">
            <v/>
          </cell>
          <cell r="M230" t="str">
            <v/>
          </cell>
          <cell r="O230" t="str">
            <v/>
          </cell>
          <cell r="R230" t="str">
            <v/>
          </cell>
        </row>
        <row r="231">
          <cell r="K231" t="str">
            <v/>
          </cell>
          <cell r="L231" t="str">
            <v/>
          </cell>
          <cell r="M231" t="str">
            <v/>
          </cell>
          <cell r="O231" t="str">
            <v/>
          </cell>
          <cell r="R231" t="str">
            <v/>
          </cell>
        </row>
        <row r="232">
          <cell r="K232" t="str">
            <v/>
          </cell>
          <cell r="L232" t="str">
            <v/>
          </cell>
          <cell r="M232" t="str">
            <v/>
          </cell>
          <cell r="O232" t="str">
            <v/>
          </cell>
          <cell r="R232" t="str">
            <v/>
          </cell>
        </row>
        <row r="233">
          <cell r="K233" t="str">
            <v/>
          </cell>
          <cell r="L233" t="str">
            <v/>
          </cell>
          <cell r="M233" t="str">
            <v/>
          </cell>
          <cell r="O233" t="str">
            <v/>
          </cell>
          <cell r="R233" t="str">
            <v/>
          </cell>
        </row>
        <row r="234">
          <cell r="K234" t="str">
            <v/>
          </cell>
          <cell r="L234" t="str">
            <v/>
          </cell>
          <cell r="M234" t="str">
            <v/>
          </cell>
          <cell r="O234" t="str">
            <v/>
          </cell>
          <cell r="R234" t="str">
            <v/>
          </cell>
        </row>
        <row r="235">
          <cell r="K235" t="str">
            <v/>
          </cell>
          <cell r="L235" t="str">
            <v/>
          </cell>
          <cell r="M235" t="str">
            <v/>
          </cell>
          <cell r="O235" t="str">
            <v/>
          </cell>
          <cell r="R235" t="str">
            <v/>
          </cell>
        </row>
        <row r="236">
          <cell r="K236" t="str">
            <v/>
          </cell>
          <cell r="L236" t="str">
            <v/>
          </cell>
          <cell r="M236" t="str">
            <v/>
          </cell>
          <cell r="O236" t="str">
            <v/>
          </cell>
          <cell r="R236" t="str">
            <v/>
          </cell>
        </row>
        <row r="237">
          <cell r="K237" t="str">
            <v/>
          </cell>
          <cell r="L237" t="str">
            <v/>
          </cell>
          <cell r="M237" t="str">
            <v/>
          </cell>
          <cell r="O237" t="str">
            <v/>
          </cell>
          <cell r="R237" t="str">
            <v/>
          </cell>
        </row>
        <row r="238">
          <cell r="K238" t="str">
            <v/>
          </cell>
          <cell r="L238" t="str">
            <v/>
          </cell>
          <cell r="M238" t="str">
            <v/>
          </cell>
          <cell r="O238" t="str">
            <v/>
          </cell>
          <cell r="R238" t="str">
            <v/>
          </cell>
        </row>
        <row r="239">
          <cell r="K239" t="str">
            <v/>
          </cell>
          <cell r="L239" t="str">
            <v/>
          </cell>
          <cell r="M239" t="str">
            <v/>
          </cell>
          <cell r="O239" t="str">
            <v/>
          </cell>
          <cell r="R239" t="str">
            <v/>
          </cell>
        </row>
        <row r="240">
          <cell r="K240" t="str">
            <v/>
          </cell>
          <cell r="L240" t="str">
            <v/>
          </cell>
          <cell r="M240" t="str">
            <v/>
          </cell>
          <cell r="O240" t="str">
            <v/>
          </cell>
          <cell r="R240" t="str">
            <v/>
          </cell>
        </row>
        <row r="241">
          <cell r="K241" t="str">
            <v/>
          </cell>
          <cell r="L241" t="str">
            <v/>
          </cell>
          <cell r="M241" t="str">
            <v/>
          </cell>
          <cell r="O241" t="str">
            <v/>
          </cell>
          <cell r="R241" t="str">
            <v/>
          </cell>
        </row>
        <row r="242">
          <cell r="K242" t="str">
            <v/>
          </cell>
          <cell r="L242" t="str">
            <v/>
          </cell>
          <cell r="M242" t="str">
            <v/>
          </cell>
          <cell r="O242" t="str">
            <v/>
          </cell>
          <cell r="R242" t="str">
            <v/>
          </cell>
        </row>
        <row r="243">
          <cell r="K243" t="str">
            <v/>
          </cell>
          <cell r="L243" t="str">
            <v/>
          </cell>
          <cell r="M243" t="str">
            <v/>
          </cell>
          <cell r="O243" t="str">
            <v/>
          </cell>
          <cell r="R243" t="str">
            <v/>
          </cell>
        </row>
        <row r="244">
          <cell r="K244" t="str">
            <v/>
          </cell>
          <cell r="L244" t="str">
            <v/>
          </cell>
          <cell r="M244" t="str">
            <v/>
          </cell>
          <cell r="O244" t="str">
            <v/>
          </cell>
          <cell r="R244" t="str">
            <v/>
          </cell>
        </row>
        <row r="245">
          <cell r="K245" t="str">
            <v/>
          </cell>
          <cell r="L245" t="str">
            <v/>
          </cell>
          <cell r="M245" t="str">
            <v/>
          </cell>
          <cell r="O245" t="str">
            <v/>
          </cell>
          <cell r="R245" t="str">
            <v/>
          </cell>
        </row>
        <row r="246">
          <cell r="K246" t="str">
            <v/>
          </cell>
          <cell r="L246" t="str">
            <v/>
          </cell>
          <cell r="M246" t="str">
            <v/>
          </cell>
          <cell r="O246" t="str">
            <v/>
          </cell>
          <cell r="R246" t="str">
            <v/>
          </cell>
        </row>
        <row r="247">
          <cell r="K247" t="str">
            <v/>
          </cell>
          <cell r="L247" t="str">
            <v/>
          </cell>
          <cell r="M247" t="str">
            <v/>
          </cell>
          <cell r="O247" t="str">
            <v/>
          </cell>
          <cell r="R247" t="str">
            <v/>
          </cell>
        </row>
        <row r="248">
          <cell r="K248" t="str">
            <v/>
          </cell>
          <cell r="L248" t="str">
            <v/>
          </cell>
          <cell r="M248" t="str">
            <v/>
          </cell>
          <cell r="O248" t="str">
            <v/>
          </cell>
          <cell r="R248" t="str">
            <v/>
          </cell>
        </row>
        <row r="249">
          <cell r="K249" t="str">
            <v/>
          </cell>
          <cell r="L249" t="str">
            <v/>
          </cell>
          <cell r="M249" t="str">
            <v/>
          </cell>
          <cell r="O249" t="str">
            <v/>
          </cell>
          <cell r="R249" t="str">
            <v/>
          </cell>
        </row>
        <row r="250">
          <cell r="K250" t="str">
            <v/>
          </cell>
          <cell r="L250" t="str">
            <v/>
          </cell>
          <cell r="M250" t="str">
            <v/>
          </cell>
          <cell r="O250" t="str">
            <v/>
          </cell>
          <cell r="R250" t="str">
            <v/>
          </cell>
        </row>
        <row r="251">
          <cell r="K251" t="str">
            <v/>
          </cell>
          <cell r="L251" t="str">
            <v/>
          </cell>
          <cell r="M251" t="str">
            <v/>
          </cell>
          <cell r="O251" t="str">
            <v/>
          </cell>
          <cell r="R251" t="str">
            <v/>
          </cell>
        </row>
        <row r="252">
          <cell r="K252" t="str">
            <v/>
          </cell>
          <cell r="L252" t="str">
            <v/>
          </cell>
          <cell r="M252" t="str">
            <v/>
          </cell>
          <cell r="O252" t="str">
            <v/>
          </cell>
          <cell r="R252" t="str">
            <v/>
          </cell>
        </row>
        <row r="253">
          <cell r="K253" t="str">
            <v/>
          </cell>
          <cell r="L253" t="str">
            <v/>
          </cell>
          <cell r="M253" t="str">
            <v/>
          </cell>
          <cell r="O253" t="str">
            <v/>
          </cell>
          <cell r="R253" t="str">
            <v/>
          </cell>
        </row>
        <row r="254">
          <cell r="K254" t="str">
            <v/>
          </cell>
          <cell r="L254" t="str">
            <v/>
          </cell>
          <cell r="M254" t="str">
            <v/>
          </cell>
          <cell r="O254" t="str">
            <v/>
          </cell>
          <cell r="R254" t="str">
            <v/>
          </cell>
        </row>
        <row r="255">
          <cell r="K255" t="str">
            <v/>
          </cell>
          <cell r="L255" t="str">
            <v/>
          </cell>
          <cell r="M255" t="str">
            <v/>
          </cell>
          <cell r="O255" t="str">
            <v/>
          </cell>
          <cell r="R255" t="str">
            <v/>
          </cell>
        </row>
        <row r="256">
          <cell r="K256" t="str">
            <v/>
          </cell>
          <cell r="L256" t="str">
            <v/>
          </cell>
          <cell r="M256" t="str">
            <v/>
          </cell>
          <cell r="O256" t="str">
            <v/>
          </cell>
          <cell r="R256" t="str">
            <v/>
          </cell>
        </row>
        <row r="257">
          <cell r="K257" t="str">
            <v/>
          </cell>
          <cell r="L257" t="str">
            <v/>
          </cell>
          <cell r="M257" t="str">
            <v/>
          </cell>
          <cell r="O257" t="str">
            <v/>
          </cell>
          <cell r="R257" t="str">
            <v/>
          </cell>
        </row>
        <row r="258">
          <cell r="K258" t="str">
            <v/>
          </cell>
          <cell r="L258" t="str">
            <v/>
          </cell>
          <cell r="M258" t="str">
            <v/>
          </cell>
          <cell r="O258" t="str">
            <v/>
          </cell>
          <cell r="R258" t="str">
            <v/>
          </cell>
        </row>
        <row r="259">
          <cell r="K259" t="str">
            <v/>
          </cell>
          <cell r="L259" t="str">
            <v/>
          </cell>
          <cell r="M259" t="str">
            <v/>
          </cell>
          <cell r="O259" t="str">
            <v/>
          </cell>
          <cell r="R259" t="str">
            <v/>
          </cell>
        </row>
        <row r="260">
          <cell r="K260" t="str">
            <v/>
          </cell>
          <cell r="L260" t="str">
            <v/>
          </cell>
          <cell r="M260" t="str">
            <v/>
          </cell>
          <cell r="O260" t="str">
            <v/>
          </cell>
          <cell r="R260" t="str">
            <v/>
          </cell>
        </row>
        <row r="261">
          <cell r="K261" t="str">
            <v/>
          </cell>
          <cell r="L261" t="str">
            <v/>
          </cell>
          <cell r="M261" t="str">
            <v/>
          </cell>
          <cell r="O261" t="str">
            <v/>
          </cell>
          <cell r="R261" t="str">
            <v/>
          </cell>
        </row>
        <row r="262">
          <cell r="K262" t="str">
            <v/>
          </cell>
          <cell r="L262" t="str">
            <v/>
          </cell>
          <cell r="M262" t="str">
            <v/>
          </cell>
          <cell r="O262" t="str">
            <v/>
          </cell>
          <cell r="R262" t="str">
            <v/>
          </cell>
        </row>
        <row r="263">
          <cell r="K263" t="str">
            <v/>
          </cell>
          <cell r="L263" t="str">
            <v/>
          </cell>
          <cell r="M263" t="str">
            <v/>
          </cell>
          <cell r="O263" t="str">
            <v/>
          </cell>
          <cell r="R263" t="str">
            <v/>
          </cell>
        </row>
        <row r="264">
          <cell r="K264" t="str">
            <v/>
          </cell>
          <cell r="L264" t="str">
            <v/>
          </cell>
          <cell r="M264" t="str">
            <v/>
          </cell>
          <cell r="O264" t="str">
            <v/>
          </cell>
          <cell r="R264" t="str">
            <v/>
          </cell>
        </row>
        <row r="265">
          <cell r="K265" t="str">
            <v/>
          </cell>
          <cell r="L265" t="str">
            <v/>
          </cell>
          <cell r="M265" t="str">
            <v/>
          </cell>
          <cell r="O265" t="str">
            <v/>
          </cell>
          <cell r="R265" t="str">
            <v/>
          </cell>
        </row>
        <row r="266">
          <cell r="K266" t="str">
            <v/>
          </cell>
          <cell r="L266" t="str">
            <v/>
          </cell>
          <cell r="M266" t="str">
            <v/>
          </cell>
          <cell r="O266" t="str">
            <v/>
          </cell>
          <cell r="R266" t="str">
            <v/>
          </cell>
        </row>
        <row r="267">
          <cell r="K267" t="str">
            <v/>
          </cell>
          <cell r="L267" t="str">
            <v/>
          </cell>
          <cell r="M267" t="str">
            <v/>
          </cell>
          <cell r="O267" t="str">
            <v/>
          </cell>
          <cell r="R267" t="str">
            <v/>
          </cell>
        </row>
        <row r="268">
          <cell r="K268" t="str">
            <v/>
          </cell>
          <cell r="L268" t="str">
            <v/>
          </cell>
          <cell r="M268" t="str">
            <v/>
          </cell>
          <cell r="O268" t="str">
            <v/>
          </cell>
          <cell r="R268" t="str">
            <v/>
          </cell>
        </row>
        <row r="269">
          <cell r="K269" t="str">
            <v/>
          </cell>
          <cell r="L269" t="str">
            <v/>
          </cell>
          <cell r="M269" t="str">
            <v/>
          </cell>
          <cell r="O269" t="str">
            <v/>
          </cell>
          <cell r="R269" t="str">
            <v/>
          </cell>
        </row>
        <row r="270">
          <cell r="K270" t="str">
            <v/>
          </cell>
          <cell r="L270" t="str">
            <v/>
          </cell>
          <cell r="M270" t="str">
            <v/>
          </cell>
          <cell r="O270" t="str">
            <v/>
          </cell>
          <cell r="R270" t="str">
            <v/>
          </cell>
        </row>
        <row r="271">
          <cell r="K271" t="str">
            <v/>
          </cell>
          <cell r="L271" t="str">
            <v/>
          </cell>
          <cell r="M271" t="str">
            <v/>
          </cell>
          <cell r="O271" t="str">
            <v/>
          </cell>
          <cell r="R271" t="str">
            <v/>
          </cell>
        </row>
        <row r="272">
          <cell r="K272" t="str">
            <v/>
          </cell>
          <cell r="L272" t="str">
            <v/>
          </cell>
          <cell r="M272" t="str">
            <v/>
          </cell>
          <cell r="O272" t="str">
            <v/>
          </cell>
          <cell r="R272" t="str">
            <v/>
          </cell>
        </row>
        <row r="273">
          <cell r="K273" t="str">
            <v/>
          </cell>
          <cell r="L273" t="str">
            <v/>
          </cell>
          <cell r="M273" t="str">
            <v/>
          </cell>
          <cell r="O273" t="str">
            <v/>
          </cell>
          <cell r="R273" t="str">
            <v/>
          </cell>
        </row>
        <row r="274">
          <cell r="K274" t="str">
            <v/>
          </cell>
          <cell r="L274" t="str">
            <v/>
          </cell>
          <cell r="M274" t="str">
            <v/>
          </cell>
          <cell r="O274" t="str">
            <v/>
          </cell>
          <cell r="R274" t="str">
            <v/>
          </cell>
        </row>
        <row r="275">
          <cell r="K275" t="str">
            <v/>
          </cell>
          <cell r="L275" t="str">
            <v/>
          </cell>
          <cell r="M275" t="str">
            <v/>
          </cell>
          <cell r="O275" t="str">
            <v/>
          </cell>
          <cell r="R275" t="str">
            <v/>
          </cell>
        </row>
        <row r="276">
          <cell r="K276" t="str">
            <v/>
          </cell>
          <cell r="L276" t="str">
            <v/>
          </cell>
          <cell r="M276" t="str">
            <v/>
          </cell>
          <cell r="O276" t="str">
            <v/>
          </cell>
          <cell r="R276" t="str">
            <v/>
          </cell>
        </row>
        <row r="277">
          <cell r="K277" t="str">
            <v/>
          </cell>
          <cell r="L277" t="str">
            <v/>
          </cell>
          <cell r="M277" t="str">
            <v/>
          </cell>
          <cell r="O277" t="str">
            <v/>
          </cell>
          <cell r="R277" t="str">
            <v/>
          </cell>
        </row>
        <row r="278">
          <cell r="K278" t="str">
            <v/>
          </cell>
          <cell r="L278" t="str">
            <v/>
          </cell>
          <cell r="M278" t="str">
            <v/>
          </cell>
          <cell r="O278" t="str">
            <v/>
          </cell>
          <cell r="R278" t="str">
            <v/>
          </cell>
        </row>
        <row r="279">
          <cell r="K279" t="str">
            <v/>
          </cell>
          <cell r="L279" t="str">
            <v/>
          </cell>
          <cell r="M279" t="str">
            <v/>
          </cell>
          <cell r="O279" t="str">
            <v/>
          </cell>
          <cell r="R279" t="str">
            <v/>
          </cell>
        </row>
        <row r="280">
          <cell r="K280" t="str">
            <v/>
          </cell>
          <cell r="L280" t="str">
            <v/>
          </cell>
          <cell r="M280" t="str">
            <v/>
          </cell>
          <cell r="O280" t="str">
            <v/>
          </cell>
          <cell r="R280" t="str">
            <v/>
          </cell>
        </row>
        <row r="281">
          <cell r="K281" t="str">
            <v/>
          </cell>
          <cell r="L281" t="str">
            <v/>
          </cell>
          <cell r="M281" t="str">
            <v/>
          </cell>
          <cell r="O281" t="str">
            <v/>
          </cell>
          <cell r="R281" t="str">
            <v/>
          </cell>
        </row>
        <row r="282">
          <cell r="K282" t="str">
            <v/>
          </cell>
          <cell r="L282" t="str">
            <v/>
          </cell>
          <cell r="M282" t="str">
            <v/>
          </cell>
          <cell r="O282" t="str">
            <v/>
          </cell>
          <cell r="R282" t="str">
            <v/>
          </cell>
        </row>
        <row r="283">
          <cell r="K283" t="str">
            <v/>
          </cell>
          <cell r="L283" t="str">
            <v/>
          </cell>
          <cell r="M283" t="str">
            <v/>
          </cell>
          <cell r="O283" t="str">
            <v/>
          </cell>
          <cell r="R283" t="str">
            <v/>
          </cell>
        </row>
        <row r="284">
          <cell r="K284" t="str">
            <v/>
          </cell>
          <cell r="L284" t="str">
            <v/>
          </cell>
          <cell r="M284" t="str">
            <v/>
          </cell>
          <cell r="O284" t="str">
            <v/>
          </cell>
          <cell r="R284" t="str">
            <v/>
          </cell>
        </row>
        <row r="285">
          <cell r="K285" t="str">
            <v/>
          </cell>
          <cell r="L285" t="str">
            <v/>
          </cell>
          <cell r="M285" t="str">
            <v/>
          </cell>
          <cell r="O285" t="str">
            <v/>
          </cell>
          <cell r="R285" t="str">
            <v/>
          </cell>
        </row>
        <row r="286">
          <cell r="K286" t="str">
            <v/>
          </cell>
          <cell r="L286" t="str">
            <v/>
          </cell>
          <cell r="M286" t="str">
            <v/>
          </cell>
          <cell r="O286" t="str">
            <v/>
          </cell>
          <cell r="R286" t="str">
            <v/>
          </cell>
        </row>
        <row r="287">
          <cell r="K287" t="str">
            <v/>
          </cell>
          <cell r="L287" t="str">
            <v/>
          </cell>
          <cell r="M287" t="str">
            <v/>
          </cell>
          <cell r="O287" t="str">
            <v/>
          </cell>
          <cell r="R287" t="str">
            <v/>
          </cell>
        </row>
        <row r="288">
          <cell r="K288" t="str">
            <v/>
          </cell>
          <cell r="L288" t="str">
            <v/>
          </cell>
          <cell r="M288" t="str">
            <v/>
          </cell>
          <cell r="O288" t="str">
            <v/>
          </cell>
          <cell r="R288" t="str">
            <v/>
          </cell>
        </row>
        <row r="289">
          <cell r="K289" t="str">
            <v/>
          </cell>
          <cell r="L289" t="str">
            <v/>
          </cell>
          <cell r="M289" t="str">
            <v/>
          </cell>
          <cell r="O289" t="str">
            <v/>
          </cell>
          <cell r="R289" t="str">
            <v/>
          </cell>
        </row>
        <row r="290">
          <cell r="K290" t="str">
            <v/>
          </cell>
          <cell r="L290" t="str">
            <v/>
          </cell>
          <cell r="M290" t="str">
            <v/>
          </cell>
          <cell r="O290" t="str">
            <v/>
          </cell>
          <cell r="R290" t="str">
            <v/>
          </cell>
        </row>
        <row r="291">
          <cell r="K291" t="str">
            <v/>
          </cell>
          <cell r="L291" t="str">
            <v/>
          </cell>
          <cell r="M291" t="str">
            <v/>
          </cell>
          <cell r="O291" t="str">
            <v/>
          </cell>
          <cell r="R291" t="str">
            <v/>
          </cell>
        </row>
        <row r="292">
          <cell r="K292" t="str">
            <v/>
          </cell>
          <cell r="L292" t="str">
            <v/>
          </cell>
          <cell r="M292" t="str">
            <v/>
          </cell>
          <cell r="O292" t="str">
            <v/>
          </cell>
          <cell r="R292" t="str">
            <v/>
          </cell>
        </row>
        <row r="293">
          <cell r="K293" t="str">
            <v/>
          </cell>
          <cell r="L293" t="str">
            <v/>
          </cell>
          <cell r="M293" t="str">
            <v/>
          </cell>
          <cell r="O293" t="str">
            <v/>
          </cell>
          <cell r="R293" t="str">
            <v/>
          </cell>
        </row>
        <row r="294">
          <cell r="K294" t="str">
            <v/>
          </cell>
          <cell r="L294" t="str">
            <v/>
          </cell>
          <cell r="M294" t="str">
            <v/>
          </cell>
          <cell r="O294" t="str">
            <v/>
          </cell>
          <cell r="R294" t="str">
            <v/>
          </cell>
        </row>
        <row r="295">
          <cell r="K295" t="str">
            <v/>
          </cell>
          <cell r="L295" t="str">
            <v/>
          </cell>
          <cell r="M295" t="str">
            <v/>
          </cell>
          <cell r="O295" t="str">
            <v/>
          </cell>
          <cell r="R295" t="str">
            <v/>
          </cell>
        </row>
        <row r="296">
          <cell r="K296" t="str">
            <v/>
          </cell>
          <cell r="L296" t="str">
            <v/>
          </cell>
          <cell r="M296" t="str">
            <v/>
          </cell>
          <cell r="O296" t="str">
            <v/>
          </cell>
          <cell r="R296" t="str">
            <v/>
          </cell>
        </row>
        <row r="297">
          <cell r="K297" t="str">
            <v/>
          </cell>
          <cell r="L297" t="str">
            <v/>
          </cell>
          <cell r="M297" t="str">
            <v/>
          </cell>
          <cell r="O297" t="str">
            <v/>
          </cell>
          <cell r="R297" t="str">
            <v/>
          </cell>
        </row>
        <row r="298">
          <cell r="K298" t="str">
            <v/>
          </cell>
          <cell r="L298" t="str">
            <v/>
          </cell>
          <cell r="M298" t="str">
            <v/>
          </cell>
          <cell r="O298" t="str">
            <v/>
          </cell>
          <cell r="R298" t="str">
            <v/>
          </cell>
        </row>
        <row r="299">
          <cell r="K299" t="str">
            <v/>
          </cell>
          <cell r="L299" t="str">
            <v/>
          </cell>
          <cell r="M299" t="str">
            <v/>
          </cell>
          <cell r="O299" t="str">
            <v/>
          </cell>
          <cell r="R299" t="str">
            <v/>
          </cell>
        </row>
        <row r="300">
          <cell r="K300" t="str">
            <v/>
          </cell>
          <cell r="L300" t="str">
            <v/>
          </cell>
          <cell r="M300" t="str">
            <v/>
          </cell>
          <cell r="O300" t="str">
            <v/>
          </cell>
          <cell r="R300" t="str">
            <v/>
          </cell>
        </row>
        <row r="301">
          <cell r="K301" t="str">
            <v/>
          </cell>
          <cell r="L301" t="str">
            <v/>
          </cell>
          <cell r="M301" t="str">
            <v/>
          </cell>
          <cell r="O301" t="str">
            <v/>
          </cell>
          <cell r="R301" t="str">
            <v/>
          </cell>
        </row>
        <row r="302">
          <cell r="K302" t="str">
            <v/>
          </cell>
          <cell r="L302" t="str">
            <v/>
          </cell>
          <cell r="M302" t="str">
            <v/>
          </cell>
          <cell r="O302" t="str">
            <v/>
          </cell>
          <cell r="R302" t="str">
            <v/>
          </cell>
        </row>
        <row r="303">
          <cell r="K303" t="str">
            <v/>
          </cell>
          <cell r="L303" t="str">
            <v/>
          </cell>
          <cell r="M303" t="str">
            <v/>
          </cell>
          <cell r="O303" t="str">
            <v/>
          </cell>
          <cell r="R303" t="str">
            <v/>
          </cell>
        </row>
      </sheetData>
      <sheetData sheetId="28">
        <row r="4">
          <cell r="G4" t="str">
            <v>(pls select)</v>
          </cell>
        </row>
        <row r="8">
          <cell r="H8" t="str">
            <v>(pls select)</v>
          </cell>
        </row>
        <row r="11">
          <cell r="G11" t="str">
            <v>NA</v>
          </cell>
        </row>
        <row r="13">
          <cell r="G13" t="str">
            <v>NA</v>
          </cell>
        </row>
        <row r="20">
          <cell r="G20" t="str">
            <v>NA</v>
          </cell>
        </row>
        <row r="23">
          <cell r="G23" t="str">
            <v>NA</v>
          </cell>
        </row>
        <row r="24">
          <cell r="G24" t="str">
            <v>NA</v>
          </cell>
        </row>
        <row r="27">
          <cell r="G27" t="str">
            <v>NA</v>
          </cell>
        </row>
        <row r="29">
          <cell r="G29" t="str">
            <v>VND</v>
          </cell>
        </row>
        <row r="30">
          <cell r="G30" t="str">
            <v>payable at the beginning</v>
          </cell>
        </row>
        <row r="32">
          <cell r="G32" t="str">
            <v>(pls select)</v>
          </cell>
        </row>
        <row r="36">
          <cell r="G36" t="str">
            <v>(pls select)</v>
          </cell>
        </row>
        <row r="40">
          <cell r="G40" t="str">
            <v>(pls select)</v>
          </cell>
        </row>
        <row r="45">
          <cell r="G45" t="str">
            <v>NA</v>
          </cell>
        </row>
        <row r="49">
          <cell r="G49" t="str">
            <v>NA</v>
          </cell>
        </row>
        <row r="53">
          <cell r="G53" t="str">
            <v>NA</v>
          </cell>
        </row>
        <row r="57">
          <cell r="G57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  <cell r="H72">
            <v>0</v>
          </cell>
        </row>
        <row r="75">
          <cell r="H75">
            <v>0</v>
          </cell>
        </row>
        <row r="124"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O124" t="str">
            <v/>
          </cell>
          <cell r="Q124" t="str">
            <v/>
          </cell>
          <cell r="R124" t="str">
            <v/>
          </cell>
        </row>
        <row r="125">
          <cell r="K125" t="str">
            <v/>
          </cell>
          <cell r="L125" t="str">
            <v/>
          </cell>
          <cell r="M125" t="str">
            <v/>
          </cell>
          <cell r="O125" t="str">
            <v/>
          </cell>
          <cell r="R125" t="str">
            <v/>
          </cell>
        </row>
        <row r="126">
          <cell r="K126" t="str">
            <v/>
          </cell>
          <cell r="L126" t="str">
            <v/>
          </cell>
          <cell r="M126" t="str">
            <v/>
          </cell>
          <cell r="O126" t="str">
            <v/>
          </cell>
          <cell r="R126" t="str">
            <v/>
          </cell>
        </row>
        <row r="127">
          <cell r="K127" t="str">
            <v/>
          </cell>
          <cell r="L127" t="str">
            <v/>
          </cell>
          <cell r="M127" t="str">
            <v/>
          </cell>
          <cell r="O127" t="str">
            <v/>
          </cell>
          <cell r="R127" t="str">
            <v/>
          </cell>
        </row>
        <row r="128">
          <cell r="K128" t="str">
            <v/>
          </cell>
          <cell r="L128" t="str">
            <v/>
          </cell>
          <cell r="M128" t="str">
            <v/>
          </cell>
          <cell r="O128" t="str">
            <v/>
          </cell>
          <cell r="R128" t="str">
            <v/>
          </cell>
        </row>
        <row r="129">
          <cell r="K129" t="str">
            <v/>
          </cell>
          <cell r="L129" t="str">
            <v/>
          </cell>
          <cell r="M129" t="str">
            <v/>
          </cell>
          <cell r="O129" t="str">
            <v/>
          </cell>
          <cell r="R129" t="str">
            <v/>
          </cell>
        </row>
        <row r="130">
          <cell r="K130" t="str">
            <v/>
          </cell>
          <cell r="L130" t="str">
            <v/>
          </cell>
          <cell r="M130" t="str">
            <v/>
          </cell>
          <cell r="O130" t="str">
            <v/>
          </cell>
          <cell r="R130" t="str">
            <v/>
          </cell>
        </row>
        <row r="131">
          <cell r="K131" t="str">
            <v/>
          </cell>
          <cell r="L131" t="str">
            <v/>
          </cell>
          <cell r="M131" t="str">
            <v/>
          </cell>
          <cell r="O131" t="str">
            <v/>
          </cell>
          <cell r="R131" t="str">
            <v/>
          </cell>
        </row>
        <row r="132">
          <cell r="K132" t="str">
            <v/>
          </cell>
          <cell r="L132" t="str">
            <v/>
          </cell>
          <cell r="M132" t="str">
            <v/>
          </cell>
          <cell r="O132" t="str">
            <v/>
          </cell>
          <cell r="R132" t="str">
            <v/>
          </cell>
        </row>
        <row r="133">
          <cell r="K133" t="str">
            <v/>
          </cell>
          <cell r="L133" t="str">
            <v/>
          </cell>
          <cell r="M133" t="str">
            <v/>
          </cell>
          <cell r="O133" t="str">
            <v/>
          </cell>
          <cell r="R133" t="str">
            <v/>
          </cell>
        </row>
        <row r="134">
          <cell r="K134" t="str">
            <v/>
          </cell>
          <cell r="L134" t="str">
            <v/>
          </cell>
          <cell r="M134" t="str">
            <v/>
          </cell>
          <cell r="O134" t="str">
            <v/>
          </cell>
          <cell r="R134" t="str">
            <v/>
          </cell>
        </row>
        <row r="135">
          <cell r="K135" t="str">
            <v/>
          </cell>
          <cell r="L135" t="str">
            <v/>
          </cell>
          <cell r="M135" t="str">
            <v/>
          </cell>
          <cell r="O135" t="str">
            <v/>
          </cell>
          <cell r="R135" t="str">
            <v/>
          </cell>
        </row>
        <row r="136">
          <cell r="K136" t="str">
            <v/>
          </cell>
          <cell r="L136" t="str">
            <v/>
          </cell>
          <cell r="M136" t="str">
            <v/>
          </cell>
          <cell r="O136" t="str">
            <v/>
          </cell>
          <cell r="R136" t="str">
            <v/>
          </cell>
        </row>
        <row r="137">
          <cell r="K137" t="str">
            <v/>
          </cell>
          <cell r="L137" t="str">
            <v/>
          </cell>
          <cell r="M137" t="str">
            <v/>
          </cell>
          <cell r="O137" t="str">
            <v/>
          </cell>
          <cell r="R137" t="str">
            <v/>
          </cell>
        </row>
        <row r="138">
          <cell r="K138" t="str">
            <v/>
          </cell>
          <cell r="L138" t="str">
            <v/>
          </cell>
          <cell r="M138" t="str">
            <v/>
          </cell>
          <cell r="O138" t="str">
            <v/>
          </cell>
          <cell r="R138" t="str">
            <v/>
          </cell>
        </row>
        <row r="139">
          <cell r="K139" t="str">
            <v/>
          </cell>
          <cell r="L139" t="str">
            <v/>
          </cell>
          <cell r="M139" t="str">
            <v/>
          </cell>
          <cell r="O139" t="str">
            <v/>
          </cell>
          <cell r="R139" t="str">
            <v/>
          </cell>
        </row>
        <row r="140">
          <cell r="K140" t="str">
            <v/>
          </cell>
          <cell r="L140" t="str">
            <v/>
          </cell>
          <cell r="M140" t="str">
            <v/>
          </cell>
          <cell r="O140" t="str">
            <v/>
          </cell>
          <cell r="R140" t="str">
            <v/>
          </cell>
        </row>
        <row r="141">
          <cell r="K141" t="str">
            <v/>
          </cell>
          <cell r="L141" t="str">
            <v/>
          </cell>
          <cell r="M141" t="str">
            <v/>
          </cell>
          <cell r="O141" t="str">
            <v/>
          </cell>
          <cell r="R141" t="str">
            <v/>
          </cell>
        </row>
        <row r="142">
          <cell r="K142" t="str">
            <v/>
          </cell>
          <cell r="L142" t="str">
            <v/>
          </cell>
          <cell r="M142" t="str">
            <v/>
          </cell>
          <cell r="O142" t="str">
            <v/>
          </cell>
          <cell r="R142" t="str">
            <v/>
          </cell>
        </row>
        <row r="143">
          <cell r="K143" t="str">
            <v/>
          </cell>
          <cell r="L143" t="str">
            <v/>
          </cell>
          <cell r="M143" t="str">
            <v/>
          </cell>
          <cell r="O143" t="str">
            <v/>
          </cell>
          <cell r="R143" t="str">
            <v/>
          </cell>
        </row>
        <row r="144">
          <cell r="K144" t="str">
            <v/>
          </cell>
          <cell r="L144" t="str">
            <v/>
          </cell>
          <cell r="M144" t="str">
            <v/>
          </cell>
          <cell r="O144" t="str">
            <v/>
          </cell>
          <cell r="R144" t="str">
            <v/>
          </cell>
        </row>
        <row r="145">
          <cell r="K145" t="str">
            <v/>
          </cell>
          <cell r="L145" t="str">
            <v/>
          </cell>
          <cell r="M145" t="str">
            <v/>
          </cell>
          <cell r="O145" t="str">
            <v/>
          </cell>
          <cell r="R145" t="str">
            <v/>
          </cell>
        </row>
        <row r="146">
          <cell r="K146" t="str">
            <v/>
          </cell>
          <cell r="L146" t="str">
            <v/>
          </cell>
          <cell r="M146" t="str">
            <v/>
          </cell>
          <cell r="O146" t="str">
            <v/>
          </cell>
          <cell r="R146" t="str">
            <v/>
          </cell>
        </row>
        <row r="147">
          <cell r="K147" t="str">
            <v/>
          </cell>
          <cell r="L147" t="str">
            <v/>
          </cell>
          <cell r="M147" t="str">
            <v/>
          </cell>
          <cell r="O147" t="str">
            <v/>
          </cell>
          <cell r="R147" t="str">
            <v/>
          </cell>
        </row>
        <row r="148">
          <cell r="K148" t="str">
            <v/>
          </cell>
          <cell r="L148" t="str">
            <v/>
          </cell>
          <cell r="M148" t="str">
            <v/>
          </cell>
          <cell r="O148" t="str">
            <v/>
          </cell>
          <cell r="R148" t="str">
            <v/>
          </cell>
        </row>
        <row r="149">
          <cell r="K149" t="str">
            <v/>
          </cell>
          <cell r="L149" t="str">
            <v/>
          </cell>
          <cell r="M149" t="str">
            <v/>
          </cell>
          <cell r="O149" t="str">
            <v/>
          </cell>
          <cell r="R149" t="str">
            <v/>
          </cell>
        </row>
        <row r="150">
          <cell r="K150" t="str">
            <v/>
          </cell>
          <cell r="L150" t="str">
            <v/>
          </cell>
          <cell r="M150" t="str">
            <v/>
          </cell>
          <cell r="O150" t="str">
            <v/>
          </cell>
          <cell r="R150" t="str">
            <v/>
          </cell>
        </row>
        <row r="151">
          <cell r="K151" t="str">
            <v/>
          </cell>
          <cell r="L151" t="str">
            <v/>
          </cell>
          <cell r="M151" t="str">
            <v/>
          </cell>
          <cell r="O151" t="str">
            <v/>
          </cell>
          <cell r="R151" t="str">
            <v/>
          </cell>
        </row>
        <row r="152">
          <cell r="K152" t="str">
            <v/>
          </cell>
          <cell r="L152" t="str">
            <v/>
          </cell>
          <cell r="M152" t="str">
            <v/>
          </cell>
          <cell r="O152" t="str">
            <v/>
          </cell>
          <cell r="R152" t="str">
            <v/>
          </cell>
        </row>
        <row r="153">
          <cell r="K153" t="str">
            <v/>
          </cell>
          <cell r="L153" t="str">
            <v/>
          </cell>
          <cell r="M153" t="str">
            <v/>
          </cell>
          <cell r="O153" t="str">
            <v/>
          </cell>
          <cell r="R153" t="str">
            <v/>
          </cell>
        </row>
        <row r="154">
          <cell r="K154" t="str">
            <v/>
          </cell>
          <cell r="L154" t="str">
            <v/>
          </cell>
          <cell r="M154" t="str">
            <v/>
          </cell>
          <cell r="O154" t="str">
            <v/>
          </cell>
          <cell r="R154" t="str">
            <v/>
          </cell>
        </row>
        <row r="155">
          <cell r="K155" t="str">
            <v/>
          </cell>
          <cell r="L155" t="str">
            <v/>
          </cell>
          <cell r="M155" t="str">
            <v/>
          </cell>
          <cell r="O155" t="str">
            <v/>
          </cell>
          <cell r="R155" t="str">
            <v/>
          </cell>
        </row>
        <row r="156">
          <cell r="K156" t="str">
            <v/>
          </cell>
          <cell r="L156" t="str">
            <v/>
          </cell>
          <cell r="M156" t="str">
            <v/>
          </cell>
          <cell r="O156" t="str">
            <v/>
          </cell>
          <cell r="R156" t="str">
            <v/>
          </cell>
        </row>
        <row r="157">
          <cell r="K157" t="str">
            <v/>
          </cell>
          <cell r="L157" t="str">
            <v/>
          </cell>
          <cell r="M157" t="str">
            <v/>
          </cell>
          <cell r="O157" t="str">
            <v/>
          </cell>
          <cell r="R157" t="str">
            <v/>
          </cell>
        </row>
        <row r="158">
          <cell r="K158" t="str">
            <v/>
          </cell>
          <cell r="L158" t="str">
            <v/>
          </cell>
          <cell r="M158" t="str">
            <v/>
          </cell>
          <cell r="O158" t="str">
            <v/>
          </cell>
          <cell r="R158" t="str">
            <v/>
          </cell>
        </row>
        <row r="159">
          <cell r="K159" t="str">
            <v/>
          </cell>
          <cell r="L159" t="str">
            <v/>
          </cell>
          <cell r="M159" t="str">
            <v/>
          </cell>
          <cell r="O159" t="str">
            <v/>
          </cell>
          <cell r="R159" t="str">
            <v/>
          </cell>
        </row>
        <row r="160">
          <cell r="K160" t="str">
            <v/>
          </cell>
          <cell r="L160" t="str">
            <v/>
          </cell>
          <cell r="M160" t="str">
            <v/>
          </cell>
          <cell r="O160" t="str">
            <v/>
          </cell>
          <cell r="R160" t="str">
            <v/>
          </cell>
        </row>
        <row r="161">
          <cell r="K161" t="str">
            <v/>
          </cell>
          <cell r="L161" t="str">
            <v/>
          </cell>
          <cell r="M161" t="str">
            <v/>
          </cell>
          <cell r="O161" t="str">
            <v/>
          </cell>
          <cell r="R161" t="str">
            <v/>
          </cell>
        </row>
        <row r="162">
          <cell r="K162" t="str">
            <v/>
          </cell>
          <cell r="L162" t="str">
            <v/>
          </cell>
          <cell r="M162" t="str">
            <v/>
          </cell>
          <cell r="O162" t="str">
            <v/>
          </cell>
          <cell r="R162" t="str">
            <v/>
          </cell>
        </row>
        <row r="163">
          <cell r="K163" t="str">
            <v/>
          </cell>
          <cell r="L163" t="str">
            <v/>
          </cell>
          <cell r="M163" t="str">
            <v/>
          </cell>
          <cell r="O163" t="str">
            <v/>
          </cell>
          <cell r="R163" t="str">
            <v/>
          </cell>
        </row>
        <row r="164">
          <cell r="K164" t="str">
            <v/>
          </cell>
          <cell r="L164" t="str">
            <v/>
          </cell>
          <cell r="M164" t="str">
            <v/>
          </cell>
          <cell r="O164" t="str">
            <v/>
          </cell>
          <cell r="R164" t="str">
            <v/>
          </cell>
        </row>
        <row r="165">
          <cell r="K165" t="str">
            <v/>
          </cell>
          <cell r="L165" t="str">
            <v/>
          </cell>
          <cell r="M165" t="str">
            <v/>
          </cell>
          <cell r="O165" t="str">
            <v/>
          </cell>
          <cell r="R165" t="str">
            <v/>
          </cell>
        </row>
        <row r="166">
          <cell r="K166" t="str">
            <v/>
          </cell>
          <cell r="L166" t="str">
            <v/>
          </cell>
          <cell r="M166" t="str">
            <v/>
          </cell>
          <cell r="O166" t="str">
            <v/>
          </cell>
          <cell r="R166" t="str">
            <v/>
          </cell>
        </row>
        <row r="167">
          <cell r="K167" t="str">
            <v/>
          </cell>
          <cell r="L167" t="str">
            <v/>
          </cell>
          <cell r="M167" t="str">
            <v/>
          </cell>
          <cell r="O167" t="str">
            <v/>
          </cell>
          <cell r="R167" t="str">
            <v/>
          </cell>
        </row>
        <row r="168">
          <cell r="K168" t="str">
            <v/>
          </cell>
          <cell r="L168" t="str">
            <v/>
          </cell>
          <cell r="M168" t="str">
            <v/>
          </cell>
          <cell r="O168" t="str">
            <v/>
          </cell>
          <cell r="R168" t="str">
            <v/>
          </cell>
        </row>
        <row r="169">
          <cell r="K169" t="str">
            <v/>
          </cell>
          <cell r="L169" t="str">
            <v/>
          </cell>
          <cell r="M169" t="str">
            <v/>
          </cell>
          <cell r="O169" t="str">
            <v/>
          </cell>
          <cell r="R169" t="str">
            <v/>
          </cell>
        </row>
        <row r="170">
          <cell r="K170" t="str">
            <v/>
          </cell>
          <cell r="L170" t="str">
            <v/>
          </cell>
          <cell r="M170" t="str">
            <v/>
          </cell>
          <cell r="O170" t="str">
            <v/>
          </cell>
          <cell r="R170" t="str">
            <v/>
          </cell>
        </row>
        <row r="171">
          <cell r="K171" t="str">
            <v/>
          </cell>
          <cell r="L171" t="str">
            <v/>
          </cell>
          <cell r="M171" t="str">
            <v/>
          </cell>
          <cell r="O171" t="str">
            <v/>
          </cell>
          <cell r="R171" t="str">
            <v/>
          </cell>
        </row>
        <row r="172">
          <cell r="K172" t="str">
            <v/>
          </cell>
          <cell r="L172" t="str">
            <v/>
          </cell>
          <cell r="M172" t="str">
            <v/>
          </cell>
          <cell r="O172" t="str">
            <v/>
          </cell>
          <cell r="R172" t="str">
            <v/>
          </cell>
        </row>
        <row r="173">
          <cell r="K173" t="str">
            <v/>
          </cell>
          <cell r="L173" t="str">
            <v/>
          </cell>
          <cell r="M173" t="str">
            <v/>
          </cell>
          <cell r="O173" t="str">
            <v/>
          </cell>
          <cell r="R173" t="str">
            <v/>
          </cell>
        </row>
        <row r="174">
          <cell r="K174" t="str">
            <v/>
          </cell>
          <cell r="L174" t="str">
            <v/>
          </cell>
          <cell r="M174" t="str">
            <v/>
          </cell>
          <cell r="O174" t="str">
            <v/>
          </cell>
          <cell r="R174" t="str">
            <v/>
          </cell>
        </row>
        <row r="175">
          <cell r="K175" t="str">
            <v/>
          </cell>
          <cell r="L175" t="str">
            <v/>
          </cell>
          <cell r="M175" t="str">
            <v/>
          </cell>
          <cell r="O175" t="str">
            <v/>
          </cell>
          <cell r="R175" t="str">
            <v/>
          </cell>
        </row>
        <row r="176">
          <cell r="K176" t="str">
            <v/>
          </cell>
          <cell r="L176" t="str">
            <v/>
          </cell>
          <cell r="M176" t="str">
            <v/>
          </cell>
          <cell r="O176" t="str">
            <v/>
          </cell>
          <cell r="R176" t="str">
            <v/>
          </cell>
        </row>
        <row r="177">
          <cell r="K177" t="str">
            <v/>
          </cell>
          <cell r="L177" t="str">
            <v/>
          </cell>
          <cell r="M177" t="str">
            <v/>
          </cell>
          <cell r="O177" t="str">
            <v/>
          </cell>
          <cell r="R177" t="str">
            <v/>
          </cell>
        </row>
        <row r="178">
          <cell r="K178" t="str">
            <v/>
          </cell>
          <cell r="L178" t="str">
            <v/>
          </cell>
          <cell r="M178" t="str">
            <v/>
          </cell>
          <cell r="O178" t="str">
            <v/>
          </cell>
          <cell r="R178" t="str">
            <v/>
          </cell>
        </row>
        <row r="179">
          <cell r="K179" t="str">
            <v/>
          </cell>
          <cell r="L179" t="str">
            <v/>
          </cell>
          <cell r="M179" t="str">
            <v/>
          </cell>
          <cell r="O179" t="str">
            <v/>
          </cell>
          <cell r="R179" t="str">
            <v/>
          </cell>
        </row>
        <row r="180">
          <cell r="K180" t="str">
            <v/>
          </cell>
          <cell r="L180" t="str">
            <v/>
          </cell>
          <cell r="M180" t="str">
            <v/>
          </cell>
          <cell r="O180" t="str">
            <v/>
          </cell>
          <cell r="R180" t="str">
            <v/>
          </cell>
        </row>
        <row r="181">
          <cell r="K181" t="str">
            <v/>
          </cell>
          <cell r="L181" t="str">
            <v/>
          </cell>
          <cell r="M181" t="str">
            <v/>
          </cell>
          <cell r="O181" t="str">
            <v/>
          </cell>
          <cell r="R181" t="str">
            <v/>
          </cell>
        </row>
        <row r="182">
          <cell r="K182" t="str">
            <v/>
          </cell>
          <cell r="L182" t="str">
            <v/>
          </cell>
          <cell r="M182" t="str">
            <v/>
          </cell>
          <cell r="O182" t="str">
            <v/>
          </cell>
          <cell r="R182" t="str">
            <v/>
          </cell>
        </row>
        <row r="183">
          <cell r="K183" t="str">
            <v/>
          </cell>
          <cell r="L183" t="str">
            <v/>
          </cell>
          <cell r="M183" t="str">
            <v/>
          </cell>
          <cell r="O183" t="str">
            <v/>
          </cell>
          <cell r="R183" t="str">
            <v/>
          </cell>
        </row>
        <row r="184">
          <cell r="K184" t="str">
            <v/>
          </cell>
          <cell r="L184" t="str">
            <v/>
          </cell>
          <cell r="M184" t="str">
            <v/>
          </cell>
          <cell r="O184" t="str">
            <v/>
          </cell>
          <cell r="R184" t="str">
            <v/>
          </cell>
        </row>
        <row r="185">
          <cell r="K185" t="str">
            <v/>
          </cell>
          <cell r="L185" t="str">
            <v/>
          </cell>
          <cell r="M185" t="str">
            <v/>
          </cell>
          <cell r="O185" t="str">
            <v/>
          </cell>
          <cell r="R185" t="str">
            <v/>
          </cell>
        </row>
        <row r="186">
          <cell r="K186" t="str">
            <v/>
          </cell>
          <cell r="L186" t="str">
            <v/>
          </cell>
          <cell r="M186" t="str">
            <v/>
          </cell>
          <cell r="O186" t="str">
            <v/>
          </cell>
          <cell r="R186" t="str">
            <v/>
          </cell>
        </row>
        <row r="187">
          <cell r="K187" t="str">
            <v/>
          </cell>
          <cell r="L187" t="str">
            <v/>
          </cell>
          <cell r="M187" t="str">
            <v/>
          </cell>
          <cell r="O187" t="str">
            <v/>
          </cell>
          <cell r="R187" t="str">
            <v/>
          </cell>
        </row>
        <row r="188">
          <cell r="K188" t="str">
            <v/>
          </cell>
          <cell r="L188" t="str">
            <v/>
          </cell>
          <cell r="M188" t="str">
            <v/>
          </cell>
          <cell r="O188" t="str">
            <v/>
          </cell>
          <cell r="R188" t="str">
            <v/>
          </cell>
        </row>
        <row r="189">
          <cell r="K189" t="str">
            <v/>
          </cell>
          <cell r="L189" t="str">
            <v/>
          </cell>
          <cell r="M189" t="str">
            <v/>
          </cell>
          <cell r="O189" t="str">
            <v/>
          </cell>
          <cell r="R189" t="str">
            <v/>
          </cell>
        </row>
        <row r="190">
          <cell r="K190" t="str">
            <v/>
          </cell>
          <cell r="L190" t="str">
            <v/>
          </cell>
          <cell r="M190" t="str">
            <v/>
          </cell>
          <cell r="O190" t="str">
            <v/>
          </cell>
          <cell r="R190" t="str">
            <v/>
          </cell>
        </row>
        <row r="191">
          <cell r="K191" t="str">
            <v/>
          </cell>
          <cell r="L191" t="str">
            <v/>
          </cell>
          <cell r="M191" t="str">
            <v/>
          </cell>
          <cell r="O191" t="str">
            <v/>
          </cell>
          <cell r="R191" t="str">
            <v/>
          </cell>
        </row>
        <row r="192">
          <cell r="K192" t="str">
            <v/>
          </cell>
          <cell r="L192" t="str">
            <v/>
          </cell>
          <cell r="M192" t="str">
            <v/>
          </cell>
          <cell r="O192" t="str">
            <v/>
          </cell>
          <cell r="R192" t="str">
            <v/>
          </cell>
        </row>
        <row r="193">
          <cell r="K193" t="str">
            <v/>
          </cell>
          <cell r="L193" t="str">
            <v/>
          </cell>
          <cell r="M193" t="str">
            <v/>
          </cell>
          <cell r="O193" t="str">
            <v/>
          </cell>
          <cell r="R193" t="str">
            <v/>
          </cell>
        </row>
        <row r="194">
          <cell r="K194" t="str">
            <v/>
          </cell>
          <cell r="L194" t="str">
            <v/>
          </cell>
          <cell r="M194" t="str">
            <v/>
          </cell>
          <cell r="O194" t="str">
            <v/>
          </cell>
          <cell r="R194" t="str">
            <v/>
          </cell>
        </row>
        <row r="195">
          <cell r="K195" t="str">
            <v/>
          </cell>
          <cell r="L195" t="str">
            <v/>
          </cell>
          <cell r="M195" t="str">
            <v/>
          </cell>
          <cell r="O195" t="str">
            <v/>
          </cell>
          <cell r="R195" t="str">
            <v/>
          </cell>
        </row>
        <row r="196">
          <cell r="K196" t="str">
            <v/>
          </cell>
          <cell r="L196" t="str">
            <v/>
          </cell>
          <cell r="M196" t="str">
            <v/>
          </cell>
          <cell r="O196" t="str">
            <v/>
          </cell>
          <cell r="R196" t="str">
            <v/>
          </cell>
        </row>
        <row r="197">
          <cell r="K197" t="str">
            <v/>
          </cell>
          <cell r="L197" t="str">
            <v/>
          </cell>
          <cell r="M197" t="str">
            <v/>
          </cell>
          <cell r="O197" t="str">
            <v/>
          </cell>
          <cell r="R197" t="str">
            <v/>
          </cell>
        </row>
        <row r="198">
          <cell r="K198" t="str">
            <v/>
          </cell>
          <cell r="L198" t="str">
            <v/>
          </cell>
          <cell r="M198" t="str">
            <v/>
          </cell>
          <cell r="O198" t="str">
            <v/>
          </cell>
          <cell r="R198" t="str">
            <v/>
          </cell>
        </row>
        <row r="199">
          <cell r="K199" t="str">
            <v/>
          </cell>
          <cell r="L199" t="str">
            <v/>
          </cell>
          <cell r="M199" t="str">
            <v/>
          </cell>
          <cell r="O199" t="str">
            <v/>
          </cell>
          <cell r="R199" t="str">
            <v/>
          </cell>
        </row>
        <row r="200">
          <cell r="K200" t="str">
            <v/>
          </cell>
          <cell r="L200" t="str">
            <v/>
          </cell>
          <cell r="M200" t="str">
            <v/>
          </cell>
          <cell r="O200" t="str">
            <v/>
          </cell>
          <cell r="R200" t="str">
            <v/>
          </cell>
        </row>
        <row r="201">
          <cell r="K201" t="str">
            <v/>
          </cell>
          <cell r="L201" t="str">
            <v/>
          </cell>
          <cell r="M201" t="str">
            <v/>
          </cell>
          <cell r="O201" t="str">
            <v/>
          </cell>
          <cell r="R201" t="str">
            <v/>
          </cell>
        </row>
        <row r="202">
          <cell r="K202" t="str">
            <v/>
          </cell>
          <cell r="L202" t="str">
            <v/>
          </cell>
          <cell r="M202" t="str">
            <v/>
          </cell>
          <cell r="O202" t="str">
            <v/>
          </cell>
          <cell r="R202" t="str">
            <v/>
          </cell>
        </row>
        <row r="203">
          <cell r="K203" t="str">
            <v/>
          </cell>
          <cell r="L203" t="str">
            <v/>
          </cell>
          <cell r="M203" t="str">
            <v/>
          </cell>
          <cell r="O203" t="str">
            <v/>
          </cell>
          <cell r="R203" t="str">
            <v/>
          </cell>
        </row>
        <row r="204">
          <cell r="K204" t="str">
            <v/>
          </cell>
          <cell r="L204" t="str">
            <v/>
          </cell>
          <cell r="M204" t="str">
            <v/>
          </cell>
          <cell r="O204" t="str">
            <v/>
          </cell>
          <cell r="R204" t="str">
            <v/>
          </cell>
        </row>
        <row r="205">
          <cell r="K205" t="str">
            <v/>
          </cell>
          <cell r="L205" t="str">
            <v/>
          </cell>
          <cell r="M205" t="str">
            <v/>
          </cell>
          <cell r="O205" t="str">
            <v/>
          </cell>
          <cell r="R205" t="str">
            <v/>
          </cell>
        </row>
        <row r="206">
          <cell r="K206" t="str">
            <v/>
          </cell>
          <cell r="L206" t="str">
            <v/>
          </cell>
          <cell r="M206" t="str">
            <v/>
          </cell>
          <cell r="O206" t="str">
            <v/>
          </cell>
          <cell r="R206" t="str">
            <v/>
          </cell>
        </row>
        <row r="207">
          <cell r="K207" t="str">
            <v/>
          </cell>
          <cell r="L207" t="str">
            <v/>
          </cell>
          <cell r="M207" t="str">
            <v/>
          </cell>
          <cell r="O207" t="str">
            <v/>
          </cell>
          <cell r="R207" t="str">
            <v/>
          </cell>
        </row>
        <row r="208">
          <cell r="K208" t="str">
            <v/>
          </cell>
          <cell r="L208" t="str">
            <v/>
          </cell>
          <cell r="M208" t="str">
            <v/>
          </cell>
          <cell r="O208" t="str">
            <v/>
          </cell>
          <cell r="R208" t="str">
            <v/>
          </cell>
        </row>
        <row r="209">
          <cell r="K209" t="str">
            <v/>
          </cell>
          <cell r="L209" t="str">
            <v/>
          </cell>
          <cell r="M209" t="str">
            <v/>
          </cell>
          <cell r="O209" t="str">
            <v/>
          </cell>
          <cell r="R209" t="str">
            <v/>
          </cell>
        </row>
        <row r="210">
          <cell r="K210" t="str">
            <v/>
          </cell>
          <cell r="L210" t="str">
            <v/>
          </cell>
          <cell r="M210" t="str">
            <v/>
          </cell>
          <cell r="O210" t="str">
            <v/>
          </cell>
          <cell r="R210" t="str">
            <v/>
          </cell>
        </row>
        <row r="211">
          <cell r="K211" t="str">
            <v/>
          </cell>
          <cell r="L211" t="str">
            <v/>
          </cell>
          <cell r="M211" t="str">
            <v/>
          </cell>
          <cell r="O211" t="str">
            <v/>
          </cell>
          <cell r="R211" t="str">
            <v/>
          </cell>
        </row>
        <row r="212">
          <cell r="K212" t="str">
            <v/>
          </cell>
          <cell r="L212" t="str">
            <v/>
          </cell>
          <cell r="M212" t="str">
            <v/>
          </cell>
          <cell r="O212" t="str">
            <v/>
          </cell>
          <cell r="R212" t="str">
            <v/>
          </cell>
        </row>
        <row r="213">
          <cell r="K213" t="str">
            <v/>
          </cell>
          <cell r="L213" t="str">
            <v/>
          </cell>
          <cell r="M213" t="str">
            <v/>
          </cell>
          <cell r="O213" t="str">
            <v/>
          </cell>
          <cell r="R213" t="str">
            <v/>
          </cell>
        </row>
        <row r="214">
          <cell r="K214" t="str">
            <v/>
          </cell>
          <cell r="L214" t="str">
            <v/>
          </cell>
          <cell r="M214" t="str">
            <v/>
          </cell>
          <cell r="O214" t="str">
            <v/>
          </cell>
          <cell r="R214" t="str">
            <v/>
          </cell>
        </row>
        <row r="215">
          <cell r="K215" t="str">
            <v/>
          </cell>
          <cell r="L215" t="str">
            <v/>
          </cell>
          <cell r="M215" t="str">
            <v/>
          </cell>
          <cell r="O215" t="str">
            <v/>
          </cell>
          <cell r="R215" t="str">
            <v/>
          </cell>
        </row>
        <row r="216">
          <cell r="K216" t="str">
            <v/>
          </cell>
          <cell r="L216" t="str">
            <v/>
          </cell>
          <cell r="M216" t="str">
            <v/>
          </cell>
          <cell r="O216" t="str">
            <v/>
          </cell>
          <cell r="R216" t="str">
            <v/>
          </cell>
        </row>
        <row r="217">
          <cell r="K217" t="str">
            <v/>
          </cell>
          <cell r="L217" t="str">
            <v/>
          </cell>
          <cell r="M217" t="str">
            <v/>
          </cell>
          <cell r="O217" t="str">
            <v/>
          </cell>
          <cell r="R217" t="str">
            <v/>
          </cell>
        </row>
        <row r="218">
          <cell r="K218" t="str">
            <v/>
          </cell>
          <cell r="L218" t="str">
            <v/>
          </cell>
          <cell r="M218" t="str">
            <v/>
          </cell>
          <cell r="O218" t="str">
            <v/>
          </cell>
          <cell r="R218" t="str">
            <v/>
          </cell>
        </row>
        <row r="219">
          <cell r="K219" t="str">
            <v/>
          </cell>
          <cell r="L219" t="str">
            <v/>
          </cell>
          <cell r="M219" t="str">
            <v/>
          </cell>
          <cell r="O219" t="str">
            <v/>
          </cell>
          <cell r="R219" t="str">
            <v/>
          </cell>
        </row>
        <row r="220">
          <cell r="K220" t="str">
            <v/>
          </cell>
          <cell r="L220" t="str">
            <v/>
          </cell>
          <cell r="M220" t="str">
            <v/>
          </cell>
          <cell r="O220" t="str">
            <v/>
          </cell>
          <cell r="R220" t="str">
            <v/>
          </cell>
        </row>
        <row r="221">
          <cell r="K221" t="str">
            <v/>
          </cell>
          <cell r="L221" t="str">
            <v/>
          </cell>
          <cell r="M221" t="str">
            <v/>
          </cell>
          <cell r="O221" t="str">
            <v/>
          </cell>
          <cell r="R221" t="str">
            <v/>
          </cell>
        </row>
        <row r="222">
          <cell r="K222" t="str">
            <v/>
          </cell>
          <cell r="L222" t="str">
            <v/>
          </cell>
          <cell r="M222" t="str">
            <v/>
          </cell>
          <cell r="O222" t="str">
            <v/>
          </cell>
          <cell r="R222" t="str">
            <v/>
          </cell>
        </row>
        <row r="223">
          <cell r="K223" t="str">
            <v/>
          </cell>
          <cell r="L223" t="str">
            <v/>
          </cell>
          <cell r="M223" t="str">
            <v/>
          </cell>
          <cell r="O223" t="str">
            <v/>
          </cell>
          <cell r="R223" t="str">
            <v/>
          </cell>
        </row>
        <row r="224">
          <cell r="K224" t="str">
            <v/>
          </cell>
          <cell r="L224" t="str">
            <v/>
          </cell>
          <cell r="M224" t="str">
            <v/>
          </cell>
          <cell r="O224" t="str">
            <v/>
          </cell>
          <cell r="R224" t="str">
            <v/>
          </cell>
        </row>
        <row r="225">
          <cell r="K225" t="str">
            <v/>
          </cell>
          <cell r="L225" t="str">
            <v/>
          </cell>
          <cell r="M225" t="str">
            <v/>
          </cell>
          <cell r="O225" t="str">
            <v/>
          </cell>
          <cell r="R225" t="str">
            <v/>
          </cell>
        </row>
        <row r="226">
          <cell r="K226" t="str">
            <v/>
          </cell>
          <cell r="L226" t="str">
            <v/>
          </cell>
          <cell r="M226" t="str">
            <v/>
          </cell>
          <cell r="O226" t="str">
            <v/>
          </cell>
          <cell r="R226" t="str">
            <v/>
          </cell>
        </row>
        <row r="227">
          <cell r="K227" t="str">
            <v/>
          </cell>
          <cell r="L227" t="str">
            <v/>
          </cell>
          <cell r="M227" t="str">
            <v/>
          </cell>
          <cell r="O227" t="str">
            <v/>
          </cell>
          <cell r="R227" t="str">
            <v/>
          </cell>
        </row>
        <row r="228">
          <cell r="K228" t="str">
            <v/>
          </cell>
          <cell r="L228" t="str">
            <v/>
          </cell>
          <cell r="M228" t="str">
            <v/>
          </cell>
          <cell r="O228" t="str">
            <v/>
          </cell>
          <cell r="R228" t="str">
            <v/>
          </cell>
        </row>
        <row r="229">
          <cell r="K229" t="str">
            <v/>
          </cell>
          <cell r="L229" t="str">
            <v/>
          </cell>
          <cell r="M229" t="str">
            <v/>
          </cell>
          <cell r="O229" t="str">
            <v/>
          </cell>
          <cell r="R229" t="str">
            <v/>
          </cell>
        </row>
        <row r="230">
          <cell r="K230" t="str">
            <v/>
          </cell>
          <cell r="L230" t="str">
            <v/>
          </cell>
          <cell r="M230" t="str">
            <v/>
          </cell>
          <cell r="O230" t="str">
            <v/>
          </cell>
          <cell r="R230" t="str">
            <v/>
          </cell>
        </row>
        <row r="231">
          <cell r="K231" t="str">
            <v/>
          </cell>
          <cell r="L231" t="str">
            <v/>
          </cell>
          <cell r="M231" t="str">
            <v/>
          </cell>
          <cell r="O231" t="str">
            <v/>
          </cell>
          <cell r="R231" t="str">
            <v/>
          </cell>
        </row>
        <row r="232">
          <cell r="K232" t="str">
            <v/>
          </cell>
          <cell r="L232" t="str">
            <v/>
          </cell>
          <cell r="M232" t="str">
            <v/>
          </cell>
          <cell r="O232" t="str">
            <v/>
          </cell>
          <cell r="R232" t="str">
            <v/>
          </cell>
        </row>
        <row r="233">
          <cell r="K233" t="str">
            <v/>
          </cell>
          <cell r="L233" t="str">
            <v/>
          </cell>
          <cell r="M233" t="str">
            <v/>
          </cell>
          <cell r="O233" t="str">
            <v/>
          </cell>
          <cell r="R233" t="str">
            <v/>
          </cell>
        </row>
        <row r="234">
          <cell r="K234" t="str">
            <v/>
          </cell>
          <cell r="L234" t="str">
            <v/>
          </cell>
          <cell r="M234" t="str">
            <v/>
          </cell>
          <cell r="O234" t="str">
            <v/>
          </cell>
          <cell r="R234" t="str">
            <v/>
          </cell>
        </row>
        <row r="235">
          <cell r="K235" t="str">
            <v/>
          </cell>
          <cell r="L235" t="str">
            <v/>
          </cell>
          <cell r="M235" t="str">
            <v/>
          </cell>
          <cell r="O235" t="str">
            <v/>
          </cell>
          <cell r="R235" t="str">
            <v/>
          </cell>
        </row>
        <row r="236">
          <cell r="K236" t="str">
            <v/>
          </cell>
          <cell r="L236" t="str">
            <v/>
          </cell>
          <cell r="M236" t="str">
            <v/>
          </cell>
          <cell r="O236" t="str">
            <v/>
          </cell>
          <cell r="R236" t="str">
            <v/>
          </cell>
        </row>
        <row r="237">
          <cell r="K237" t="str">
            <v/>
          </cell>
          <cell r="L237" t="str">
            <v/>
          </cell>
          <cell r="M237" t="str">
            <v/>
          </cell>
          <cell r="O237" t="str">
            <v/>
          </cell>
          <cell r="R237" t="str">
            <v/>
          </cell>
        </row>
        <row r="238">
          <cell r="K238" t="str">
            <v/>
          </cell>
          <cell r="L238" t="str">
            <v/>
          </cell>
          <cell r="M238" t="str">
            <v/>
          </cell>
          <cell r="O238" t="str">
            <v/>
          </cell>
          <cell r="R238" t="str">
            <v/>
          </cell>
        </row>
        <row r="239">
          <cell r="K239" t="str">
            <v/>
          </cell>
          <cell r="L239" t="str">
            <v/>
          </cell>
          <cell r="M239" t="str">
            <v/>
          </cell>
          <cell r="O239" t="str">
            <v/>
          </cell>
          <cell r="R239" t="str">
            <v/>
          </cell>
        </row>
        <row r="240">
          <cell r="K240" t="str">
            <v/>
          </cell>
          <cell r="L240" t="str">
            <v/>
          </cell>
          <cell r="M240" t="str">
            <v/>
          </cell>
          <cell r="O240" t="str">
            <v/>
          </cell>
          <cell r="R240" t="str">
            <v/>
          </cell>
        </row>
        <row r="241">
          <cell r="K241" t="str">
            <v/>
          </cell>
          <cell r="L241" t="str">
            <v/>
          </cell>
          <cell r="M241" t="str">
            <v/>
          </cell>
          <cell r="O241" t="str">
            <v/>
          </cell>
          <cell r="R241" t="str">
            <v/>
          </cell>
        </row>
        <row r="242">
          <cell r="K242" t="str">
            <v/>
          </cell>
          <cell r="L242" t="str">
            <v/>
          </cell>
          <cell r="M242" t="str">
            <v/>
          </cell>
          <cell r="O242" t="str">
            <v/>
          </cell>
          <cell r="R242" t="str">
            <v/>
          </cell>
        </row>
        <row r="243">
          <cell r="K243" t="str">
            <v/>
          </cell>
          <cell r="L243" t="str">
            <v/>
          </cell>
          <cell r="M243" t="str">
            <v/>
          </cell>
          <cell r="O243" t="str">
            <v/>
          </cell>
          <cell r="R243" t="str">
            <v/>
          </cell>
        </row>
        <row r="244">
          <cell r="K244" t="str">
            <v/>
          </cell>
          <cell r="L244" t="str">
            <v/>
          </cell>
          <cell r="M244" t="str">
            <v/>
          </cell>
          <cell r="O244" t="str">
            <v/>
          </cell>
          <cell r="R244" t="str">
            <v/>
          </cell>
        </row>
        <row r="245">
          <cell r="K245" t="str">
            <v/>
          </cell>
          <cell r="L245" t="str">
            <v/>
          </cell>
          <cell r="M245" t="str">
            <v/>
          </cell>
          <cell r="O245" t="str">
            <v/>
          </cell>
          <cell r="R245" t="str">
            <v/>
          </cell>
        </row>
        <row r="246">
          <cell r="K246" t="str">
            <v/>
          </cell>
          <cell r="L246" t="str">
            <v/>
          </cell>
          <cell r="M246" t="str">
            <v/>
          </cell>
          <cell r="O246" t="str">
            <v/>
          </cell>
          <cell r="R246" t="str">
            <v/>
          </cell>
        </row>
        <row r="247">
          <cell r="K247" t="str">
            <v/>
          </cell>
          <cell r="L247" t="str">
            <v/>
          </cell>
          <cell r="M247" t="str">
            <v/>
          </cell>
          <cell r="O247" t="str">
            <v/>
          </cell>
          <cell r="R247" t="str">
            <v/>
          </cell>
        </row>
        <row r="248">
          <cell r="K248" t="str">
            <v/>
          </cell>
          <cell r="L248" t="str">
            <v/>
          </cell>
          <cell r="M248" t="str">
            <v/>
          </cell>
          <cell r="O248" t="str">
            <v/>
          </cell>
          <cell r="R248" t="str">
            <v/>
          </cell>
        </row>
        <row r="249">
          <cell r="K249" t="str">
            <v/>
          </cell>
          <cell r="L249" t="str">
            <v/>
          </cell>
          <cell r="M249" t="str">
            <v/>
          </cell>
          <cell r="O249" t="str">
            <v/>
          </cell>
          <cell r="R249" t="str">
            <v/>
          </cell>
        </row>
        <row r="250">
          <cell r="K250" t="str">
            <v/>
          </cell>
          <cell r="L250" t="str">
            <v/>
          </cell>
          <cell r="M250" t="str">
            <v/>
          </cell>
          <cell r="O250" t="str">
            <v/>
          </cell>
          <cell r="R250" t="str">
            <v/>
          </cell>
        </row>
        <row r="251">
          <cell r="K251" t="str">
            <v/>
          </cell>
          <cell r="L251" t="str">
            <v/>
          </cell>
          <cell r="M251" t="str">
            <v/>
          </cell>
          <cell r="O251" t="str">
            <v/>
          </cell>
          <cell r="R251" t="str">
            <v/>
          </cell>
        </row>
        <row r="252">
          <cell r="K252" t="str">
            <v/>
          </cell>
          <cell r="L252" t="str">
            <v/>
          </cell>
          <cell r="M252" t="str">
            <v/>
          </cell>
          <cell r="O252" t="str">
            <v/>
          </cell>
          <cell r="R252" t="str">
            <v/>
          </cell>
        </row>
        <row r="253">
          <cell r="K253" t="str">
            <v/>
          </cell>
          <cell r="L253" t="str">
            <v/>
          </cell>
          <cell r="M253" t="str">
            <v/>
          </cell>
          <cell r="O253" t="str">
            <v/>
          </cell>
          <cell r="R253" t="str">
            <v/>
          </cell>
        </row>
        <row r="254">
          <cell r="K254" t="str">
            <v/>
          </cell>
          <cell r="L254" t="str">
            <v/>
          </cell>
          <cell r="M254" t="str">
            <v/>
          </cell>
          <cell r="O254" t="str">
            <v/>
          </cell>
          <cell r="R254" t="str">
            <v/>
          </cell>
        </row>
        <row r="255">
          <cell r="K255" t="str">
            <v/>
          </cell>
          <cell r="L255" t="str">
            <v/>
          </cell>
          <cell r="M255" t="str">
            <v/>
          </cell>
          <cell r="O255" t="str">
            <v/>
          </cell>
          <cell r="R255" t="str">
            <v/>
          </cell>
        </row>
        <row r="256">
          <cell r="K256" t="str">
            <v/>
          </cell>
          <cell r="L256" t="str">
            <v/>
          </cell>
          <cell r="M256" t="str">
            <v/>
          </cell>
          <cell r="O256" t="str">
            <v/>
          </cell>
          <cell r="R256" t="str">
            <v/>
          </cell>
        </row>
        <row r="257">
          <cell r="K257" t="str">
            <v/>
          </cell>
          <cell r="L257" t="str">
            <v/>
          </cell>
          <cell r="M257" t="str">
            <v/>
          </cell>
          <cell r="O257" t="str">
            <v/>
          </cell>
          <cell r="R257" t="str">
            <v/>
          </cell>
        </row>
        <row r="258">
          <cell r="K258" t="str">
            <v/>
          </cell>
          <cell r="L258" t="str">
            <v/>
          </cell>
          <cell r="M258" t="str">
            <v/>
          </cell>
          <cell r="O258" t="str">
            <v/>
          </cell>
          <cell r="R258" t="str">
            <v/>
          </cell>
        </row>
        <row r="259">
          <cell r="K259" t="str">
            <v/>
          </cell>
          <cell r="L259" t="str">
            <v/>
          </cell>
          <cell r="M259" t="str">
            <v/>
          </cell>
          <cell r="O259" t="str">
            <v/>
          </cell>
          <cell r="R259" t="str">
            <v/>
          </cell>
        </row>
        <row r="260">
          <cell r="K260" t="str">
            <v/>
          </cell>
          <cell r="L260" t="str">
            <v/>
          </cell>
          <cell r="M260" t="str">
            <v/>
          </cell>
          <cell r="O260" t="str">
            <v/>
          </cell>
          <cell r="R260" t="str">
            <v/>
          </cell>
        </row>
        <row r="261">
          <cell r="K261" t="str">
            <v/>
          </cell>
          <cell r="L261" t="str">
            <v/>
          </cell>
          <cell r="M261" t="str">
            <v/>
          </cell>
          <cell r="O261" t="str">
            <v/>
          </cell>
          <cell r="R261" t="str">
            <v/>
          </cell>
        </row>
        <row r="262">
          <cell r="K262" t="str">
            <v/>
          </cell>
          <cell r="L262" t="str">
            <v/>
          </cell>
          <cell r="M262" t="str">
            <v/>
          </cell>
          <cell r="O262" t="str">
            <v/>
          </cell>
          <cell r="R262" t="str">
            <v/>
          </cell>
        </row>
        <row r="263">
          <cell r="K263" t="str">
            <v/>
          </cell>
          <cell r="L263" t="str">
            <v/>
          </cell>
          <cell r="M263" t="str">
            <v/>
          </cell>
          <cell r="O263" t="str">
            <v/>
          </cell>
          <cell r="R263" t="str">
            <v/>
          </cell>
        </row>
        <row r="264">
          <cell r="K264" t="str">
            <v/>
          </cell>
          <cell r="L264" t="str">
            <v/>
          </cell>
          <cell r="M264" t="str">
            <v/>
          </cell>
          <cell r="O264" t="str">
            <v/>
          </cell>
          <cell r="R264" t="str">
            <v/>
          </cell>
        </row>
        <row r="265">
          <cell r="K265" t="str">
            <v/>
          </cell>
          <cell r="L265" t="str">
            <v/>
          </cell>
          <cell r="M265" t="str">
            <v/>
          </cell>
          <cell r="O265" t="str">
            <v/>
          </cell>
          <cell r="R265" t="str">
            <v/>
          </cell>
        </row>
        <row r="266">
          <cell r="K266" t="str">
            <v/>
          </cell>
          <cell r="L266" t="str">
            <v/>
          </cell>
          <cell r="M266" t="str">
            <v/>
          </cell>
          <cell r="O266" t="str">
            <v/>
          </cell>
          <cell r="R266" t="str">
            <v/>
          </cell>
        </row>
        <row r="267">
          <cell r="K267" t="str">
            <v/>
          </cell>
          <cell r="L267" t="str">
            <v/>
          </cell>
          <cell r="M267" t="str">
            <v/>
          </cell>
          <cell r="O267" t="str">
            <v/>
          </cell>
          <cell r="R267" t="str">
            <v/>
          </cell>
        </row>
        <row r="268">
          <cell r="K268" t="str">
            <v/>
          </cell>
          <cell r="L268" t="str">
            <v/>
          </cell>
          <cell r="M268" t="str">
            <v/>
          </cell>
          <cell r="O268" t="str">
            <v/>
          </cell>
          <cell r="R268" t="str">
            <v/>
          </cell>
        </row>
        <row r="269">
          <cell r="K269" t="str">
            <v/>
          </cell>
          <cell r="L269" t="str">
            <v/>
          </cell>
          <cell r="M269" t="str">
            <v/>
          </cell>
          <cell r="O269" t="str">
            <v/>
          </cell>
          <cell r="R269" t="str">
            <v/>
          </cell>
        </row>
        <row r="270">
          <cell r="K270" t="str">
            <v/>
          </cell>
          <cell r="L270" t="str">
            <v/>
          </cell>
          <cell r="M270" t="str">
            <v/>
          </cell>
          <cell r="O270" t="str">
            <v/>
          </cell>
          <cell r="R270" t="str">
            <v/>
          </cell>
        </row>
        <row r="271">
          <cell r="K271" t="str">
            <v/>
          </cell>
          <cell r="L271" t="str">
            <v/>
          </cell>
          <cell r="M271" t="str">
            <v/>
          </cell>
          <cell r="O271" t="str">
            <v/>
          </cell>
          <cell r="R271" t="str">
            <v/>
          </cell>
        </row>
        <row r="272">
          <cell r="K272" t="str">
            <v/>
          </cell>
          <cell r="L272" t="str">
            <v/>
          </cell>
          <cell r="M272" t="str">
            <v/>
          </cell>
          <cell r="O272" t="str">
            <v/>
          </cell>
          <cell r="R272" t="str">
            <v/>
          </cell>
        </row>
        <row r="273">
          <cell r="K273" t="str">
            <v/>
          </cell>
          <cell r="L273" t="str">
            <v/>
          </cell>
          <cell r="M273" t="str">
            <v/>
          </cell>
          <cell r="O273" t="str">
            <v/>
          </cell>
          <cell r="R273" t="str">
            <v/>
          </cell>
        </row>
        <row r="274">
          <cell r="K274" t="str">
            <v/>
          </cell>
          <cell r="L274" t="str">
            <v/>
          </cell>
          <cell r="M274" t="str">
            <v/>
          </cell>
          <cell r="O274" t="str">
            <v/>
          </cell>
          <cell r="R274" t="str">
            <v/>
          </cell>
        </row>
        <row r="275">
          <cell r="K275" t="str">
            <v/>
          </cell>
          <cell r="L275" t="str">
            <v/>
          </cell>
          <cell r="M275" t="str">
            <v/>
          </cell>
          <cell r="O275" t="str">
            <v/>
          </cell>
          <cell r="R275" t="str">
            <v/>
          </cell>
        </row>
        <row r="276">
          <cell r="K276" t="str">
            <v/>
          </cell>
          <cell r="L276" t="str">
            <v/>
          </cell>
          <cell r="M276" t="str">
            <v/>
          </cell>
          <cell r="O276" t="str">
            <v/>
          </cell>
          <cell r="R276" t="str">
            <v/>
          </cell>
        </row>
        <row r="277">
          <cell r="K277" t="str">
            <v/>
          </cell>
          <cell r="L277" t="str">
            <v/>
          </cell>
          <cell r="M277" t="str">
            <v/>
          </cell>
          <cell r="O277" t="str">
            <v/>
          </cell>
          <cell r="R277" t="str">
            <v/>
          </cell>
        </row>
        <row r="278">
          <cell r="K278" t="str">
            <v/>
          </cell>
          <cell r="L278" t="str">
            <v/>
          </cell>
          <cell r="M278" t="str">
            <v/>
          </cell>
          <cell r="O278" t="str">
            <v/>
          </cell>
          <cell r="R278" t="str">
            <v/>
          </cell>
        </row>
        <row r="279">
          <cell r="K279" t="str">
            <v/>
          </cell>
          <cell r="L279" t="str">
            <v/>
          </cell>
          <cell r="M279" t="str">
            <v/>
          </cell>
          <cell r="O279" t="str">
            <v/>
          </cell>
          <cell r="R279" t="str">
            <v/>
          </cell>
        </row>
        <row r="280">
          <cell r="K280" t="str">
            <v/>
          </cell>
          <cell r="L280" t="str">
            <v/>
          </cell>
          <cell r="M280" t="str">
            <v/>
          </cell>
          <cell r="O280" t="str">
            <v/>
          </cell>
          <cell r="R280" t="str">
            <v/>
          </cell>
        </row>
        <row r="281">
          <cell r="K281" t="str">
            <v/>
          </cell>
          <cell r="L281" t="str">
            <v/>
          </cell>
          <cell r="M281" t="str">
            <v/>
          </cell>
          <cell r="O281" t="str">
            <v/>
          </cell>
          <cell r="R281" t="str">
            <v/>
          </cell>
        </row>
        <row r="282">
          <cell r="K282" t="str">
            <v/>
          </cell>
          <cell r="L282" t="str">
            <v/>
          </cell>
          <cell r="M282" t="str">
            <v/>
          </cell>
          <cell r="O282" t="str">
            <v/>
          </cell>
          <cell r="R282" t="str">
            <v/>
          </cell>
        </row>
        <row r="283">
          <cell r="K283" t="str">
            <v/>
          </cell>
          <cell r="L283" t="str">
            <v/>
          </cell>
          <cell r="M283" t="str">
            <v/>
          </cell>
          <cell r="O283" t="str">
            <v/>
          </cell>
          <cell r="R283" t="str">
            <v/>
          </cell>
        </row>
        <row r="284">
          <cell r="K284" t="str">
            <v/>
          </cell>
          <cell r="L284" t="str">
            <v/>
          </cell>
          <cell r="M284" t="str">
            <v/>
          </cell>
          <cell r="O284" t="str">
            <v/>
          </cell>
          <cell r="R284" t="str">
            <v/>
          </cell>
        </row>
        <row r="285">
          <cell r="K285" t="str">
            <v/>
          </cell>
          <cell r="L285" t="str">
            <v/>
          </cell>
          <cell r="M285" t="str">
            <v/>
          </cell>
          <cell r="O285" t="str">
            <v/>
          </cell>
          <cell r="R285" t="str">
            <v/>
          </cell>
        </row>
        <row r="286">
          <cell r="K286" t="str">
            <v/>
          </cell>
          <cell r="L286" t="str">
            <v/>
          </cell>
          <cell r="M286" t="str">
            <v/>
          </cell>
          <cell r="O286" t="str">
            <v/>
          </cell>
          <cell r="R286" t="str">
            <v/>
          </cell>
        </row>
        <row r="287">
          <cell r="K287" t="str">
            <v/>
          </cell>
          <cell r="L287" t="str">
            <v/>
          </cell>
          <cell r="M287" t="str">
            <v/>
          </cell>
          <cell r="O287" t="str">
            <v/>
          </cell>
          <cell r="R287" t="str">
            <v/>
          </cell>
        </row>
        <row r="288">
          <cell r="K288" t="str">
            <v/>
          </cell>
          <cell r="L288" t="str">
            <v/>
          </cell>
          <cell r="M288" t="str">
            <v/>
          </cell>
          <cell r="O288" t="str">
            <v/>
          </cell>
          <cell r="R288" t="str">
            <v/>
          </cell>
        </row>
        <row r="289">
          <cell r="K289" t="str">
            <v/>
          </cell>
          <cell r="L289" t="str">
            <v/>
          </cell>
          <cell r="M289" t="str">
            <v/>
          </cell>
          <cell r="O289" t="str">
            <v/>
          </cell>
          <cell r="R289" t="str">
            <v/>
          </cell>
        </row>
        <row r="290">
          <cell r="K290" t="str">
            <v/>
          </cell>
          <cell r="L290" t="str">
            <v/>
          </cell>
          <cell r="M290" t="str">
            <v/>
          </cell>
          <cell r="O290" t="str">
            <v/>
          </cell>
          <cell r="R290" t="str">
            <v/>
          </cell>
        </row>
        <row r="291">
          <cell r="K291" t="str">
            <v/>
          </cell>
          <cell r="L291" t="str">
            <v/>
          </cell>
          <cell r="M291" t="str">
            <v/>
          </cell>
          <cell r="O291" t="str">
            <v/>
          </cell>
          <cell r="R291" t="str">
            <v/>
          </cell>
        </row>
        <row r="292">
          <cell r="K292" t="str">
            <v/>
          </cell>
          <cell r="L292" t="str">
            <v/>
          </cell>
          <cell r="M292" t="str">
            <v/>
          </cell>
          <cell r="O292" t="str">
            <v/>
          </cell>
          <cell r="R292" t="str">
            <v/>
          </cell>
        </row>
        <row r="293">
          <cell r="K293" t="str">
            <v/>
          </cell>
          <cell r="L293" t="str">
            <v/>
          </cell>
          <cell r="M293" t="str">
            <v/>
          </cell>
          <cell r="O293" t="str">
            <v/>
          </cell>
          <cell r="R293" t="str">
            <v/>
          </cell>
        </row>
        <row r="294">
          <cell r="K294" t="str">
            <v/>
          </cell>
          <cell r="L294" t="str">
            <v/>
          </cell>
          <cell r="M294" t="str">
            <v/>
          </cell>
          <cell r="O294" t="str">
            <v/>
          </cell>
          <cell r="R294" t="str">
            <v/>
          </cell>
        </row>
        <row r="295">
          <cell r="K295" t="str">
            <v/>
          </cell>
          <cell r="L295" t="str">
            <v/>
          </cell>
          <cell r="M295" t="str">
            <v/>
          </cell>
          <cell r="O295" t="str">
            <v/>
          </cell>
          <cell r="R295" t="str">
            <v/>
          </cell>
        </row>
        <row r="296">
          <cell r="K296" t="str">
            <v/>
          </cell>
          <cell r="L296" t="str">
            <v/>
          </cell>
          <cell r="M296" t="str">
            <v/>
          </cell>
          <cell r="O296" t="str">
            <v/>
          </cell>
          <cell r="R296" t="str">
            <v/>
          </cell>
        </row>
        <row r="297">
          <cell r="K297" t="str">
            <v/>
          </cell>
          <cell r="L297" t="str">
            <v/>
          </cell>
          <cell r="M297" t="str">
            <v/>
          </cell>
          <cell r="O297" t="str">
            <v/>
          </cell>
          <cell r="R297" t="str">
            <v/>
          </cell>
        </row>
        <row r="298">
          <cell r="K298" t="str">
            <v/>
          </cell>
          <cell r="L298" t="str">
            <v/>
          </cell>
          <cell r="M298" t="str">
            <v/>
          </cell>
          <cell r="O298" t="str">
            <v/>
          </cell>
          <cell r="R298" t="str">
            <v/>
          </cell>
        </row>
        <row r="299">
          <cell r="K299" t="str">
            <v/>
          </cell>
          <cell r="L299" t="str">
            <v/>
          </cell>
          <cell r="M299" t="str">
            <v/>
          </cell>
          <cell r="O299" t="str">
            <v/>
          </cell>
          <cell r="R299" t="str">
            <v/>
          </cell>
        </row>
        <row r="300">
          <cell r="K300" t="str">
            <v/>
          </cell>
          <cell r="L300" t="str">
            <v/>
          </cell>
          <cell r="M300" t="str">
            <v/>
          </cell>
          <cell r="O300" t="str">
            <v/>
          </cell>
          <cell r="R300" t="str">
            <v/>
          </cell>
        </row>
        <row r="301">
          <cell r="K301" t="str">
            <v/>
          </cell>
          <cell r="L301" t="str">
            <v/>
          </cell>
          <cell r="M301" t="str">
            <v/>
          </cell>
          <cell r="O301" t="str">
            <v/>
          </cell>
          <cell r="R301" t="str">
            <v/>
          </cell>
        </row>
        <row r="302">
          <cell r="K302" t="str">
            <v/>
          </cell>
          <cell r="L302" t="str">
            <v/>
          </cell>
          <cell r="M302" t="str">
            <v/>
          </cell>
          <cell r="O302" t="str">
            <v/>
          </cell>
          <cell r="R302" t="str">
            <v/>
          </cell>
        </row>
        <row r="303">
          <cell r="K303" t="str">
            <v/>
          </cell>
          <cell r="L303" t="str">
            <v/>
          </cell>
          <cell r="M303" t="str">
            <v/>
          </cell>
          <cell r="O303" t="str">
            <v/>
          </cell>
          <cell r="R303" t="str">
            <v/>
          </cell>
        </row>
      </sheetData>
      <sheetData sheetId="29">
        <row r="4">
          <cell r="G4" t="str">
            <v>(pls select)</v>
          </cell>
        </row>
        <row r="8">
          <cell r="H8" t="str">
            <v>(pls select)</v>
          </cell>
        </row>
        <row r="11">
          <cell r="G11" t="str">
            <v>NA</v>
          </cell>
        </row>
        <row r="13">
          <cell r="G13" t="str">
            <v>NA</v>
          </cell>
        </row>
        <row r="20">
          <cell r="G20" t="str">
            <v>NA</v>
          </cell>
        </row>
        <row r="23">
          <cell r="G23" t="str">
            <v>NA</v>
          </cell>
        </row>
        <row r="24">
          <cell r="G24" t="str">
            <v>NA</v>
          </cell>
        </row>
        <row r="27">
          <cell r="G27" t="str">
            <v>NA</v>
          </cell>
        </row>
        <row r="29">
          <cell r="G29" t="str">
            <v>VND</v>
          </cell>
        </row>
        <row r="30">
          <cell r="G30" t="str">
            <v>payable at the beginning</v>
          </cell>
        </row>
        <row r="32">
          <cell r="G32" t="str">
            <v>(pls select)</v>
          </cell>
        </row>
        <row r="36">
          <cell r="G36" t="str">
            <v>(pls select)</v>
          </cell>
        </row>
        <row r="40">
          <cell r="G40" t="str">
            <v>(pls select)</v>
          </cell>
        </row>
        <row r="45">
          <cell r="G45" t="str">
            <v>NA</v>
          </cell>
        </row>
        <row r="49">
          <cell r="G49" t="str">
            <v>NA</v>
          </cell>
        </row>
        <row r="53">
          <cell r="G53" t="str">
            <v>NA</v>
          </cell>
        </row>
        <row r="57">
          <cell r="G57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  <cell r="H72">
            <v>0</v>
          </cell>
        </row>
        <row r="75">
          <cell r="H75">
            <v>0</v>
          </cell>
        </row>
        <row r="124"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O124" t="str">
            <v/>
          </cell>
          <cell r="Q124" t="str">
            <v/>
          </cell>
          <cell r="R124" t="str">
            <v/>
          </cell>
        </row>
        <row r="125">
          <cell r="K125" t="str">
            <v/>
          </cell>
          <cell r="L125" t="str">
            <v/>
          </cell>
          <cell r="M125" t="str">
            <v/>
          </cell>
          <cell r="O125" t="str">
            <v/>
          </cell>
          <cell r="R125" t="str">
            <v/>
          </cell>
        </row>
        <row r="126">
          <cell r="K126" t="str">
            <v/>
          </cell>
          <cell r="L126" t="str">
            <v/>
          </cell>
          <cell r="M126" t="str">
            <v/>
          </cell>
          <cell r="O126" t="str">
            <v/>
          </cell>
          <cell r="R126" t="str">
            <v/>
          </cell>
        </row>
        <row r="127">
          <cell r="K127" t="str">
            <v/>
          </cell>
          <cell r="L127" t="str">
            <v/>
          </cell>
          <cell r="M127" t="str">
            <v/>
          </cell>
          <cell r="O127" t="str">
            <v/>
          </cell>
          <cell r="R127" t="str">
            <v/>
          </cell>
        </row>
        <row r="128">
          <cell r="K128" t="str">
            <v/>
          </cell>
          <cell r="L128" t="str">
            <v/>
          </cell>
          <cell r="M128" t="str">
            <v/>
          </cell>
          <cell r="O128" t="str">
            <v/>
          </cell>
          <cell r="R128" t="str">
            <v/>
          </cell>
        </row>
        <row r="129">
          <cell r="K129" t="str">
            <v/>
          </cell>
          <cell r="L129" t="str">
            <v/>
          </cell>
          <cell r="M129" t="str">
            <v/>
          </cell>
          <cell r="O129" t="str">
            <v/>
          </cell>
          <cell r="R129" t="str">
            <v/>
          </cell>
        </row>
        <row r="130">
          <cell r="K130" t="str">
            <v/>
          </cell>
          <cell r="L130" t="str">
            <v/>
          </cell>
          <cell r="M130" t="str">
            <v/>
          </cell>
          <cell r="O130" t="str">
            <v/>
          </cell>
          <cell r="R130" t="str">
            <v/>
          </cell>
        </row>
        <row r="131">
          <cell r="K131" t="str">
            <v/>
          </cell>
          <cell r="L131" t="str">
            <v/>
          </cell>
          <cell r="M131" t="str">
            <v/>
          </cell>
          <cell r="O131" t="str">
            <v/>
          </cell>
          <cell r="R131" t="str">
            <v/>
          </cell>
        </row>
        <row r="132">
          <cell r="K132" t="str">
            <v/>
          </cell>
          <cell r="L132" t="str">
            <v/>
          </cell>
          <cell r="M132" t="str">
            <v/>
          </cell>
          <cell r="O132" t="str">
            <v/>
          </cell>
          <cell r="R132" t="str">
            <v/>
          </cell>
        </row>
        <row r="133">
          <cell r="K133" t="str">
            <v/>
          </cell>
          <cell r="L133" t="str">
            <v/>
          </cell>
          <cell r="M133" t="str">
            <v/>
          </cell>
          <cell r="O133" t="str">
            <v/>
          </cell>
          <cell r="R133" t="str">
            <v/>
          </cell>
        </row>
        <row r="134">
          <cell r="K134" t="str">
            <v/>
          </cell>
          <cell r="L134" t="str">
            <v/>
          </cell>
          <cell r="M134" t="str">
            <v/>
          </cell>
          <cell r="O134" t="str">
            <v/>
          </cell>
          <cell r="R134" t="str">
            <v/>
          </cell>
        </row>
        <row r="135">
          <cell r="K135" t="str">
            <v/>
          </cell>
          <cell r="L135" t="str">
            <v/>
          </cell>
          <cell r="M135" t="str">
            <v/>
          </cell>
          <cell r="O135" t="str">
            <v/>
          </cell>
          <cell r="R135" t="str">
            <v/>
          </cell>
        </row>
        <row r="136">
          <cell r="K136" t="str">
            <v/>
          </cell>
          <cell r="L136" t="str">
            <v/>
          </cell>
          <cell r="M136" t="str">
            <v/>
          </cell>
          <cell r="O136" t="str">
            <v/>
          </cell>
          <cell r="R136" t="str">
            <v/>
          </cell>
        </row>
        <row r="137">
          <cell r="K137" t="str">
            <v/>
          </cell>
          <cell r="L137" t="str">
            <v/>
          </cell>
          <cell r="M137" t="str">
            <v/>
          </cell>
          <cell r="O137" t="str">
            <v/>
          </cell>
          <cell r="R137" t="str">
            <v/>
          </cell>
        </row>
        <row r="138">
          <cell r="K138" t="str">
            <v/>
          </cell>
          <cell r="L138" t="str">
            <v/>
          </cell>
          <cell r="M138" t="str">
            <v/>
          </cell>
          <cell r="O138" t="str">
            <v/>
          </cell>
          <cell r="R138" t="str">
            <v/>
          </cell>
        </row>
        <row r="139">
          <cell r="K139" t="str">
            <v/>
          </cell>
          <cell r="L139" t="str">
            <v/>
          </cell>
          <cell r="M139" t="str">
            <v/>
          </cell>
          <cell r="O139" t="str">
            <v/>
          </cell>
          <cell r="R139" t="str">
            <v/>
          </cell>
        </row>
        <row r="140">
          <cell r="K140" t="str">
            <v/>
          </cell>
          <cell r="L140" t="str">
            <v/>
          </cell>
          <cell r="M140" t="str">
            <v/>
          </cell>
          <cell r="O140" t="str">
            <v/>
          </cell>
          <cell r="R140" t="str">
            <v/>
          </cell>
        </row>
        <row r="141">
          <cell r="K141" t="str">
            <v/>
          </cell>
          <cell r="L141" t="str">
            <v/>
          </cell>
          <cell r="M141" t="str">
            <v/>
          </cell>
          <cell r="O141" t="str">
            <v/>
          </cell>
          <cell r="R141" t="str">
            <v/>
          </cell>
        </row>
        <row r="142">
          <cell r="K142" t="str">
            <v/>
          </cell>
          <cell r="L142" t="str">
            <v/>
          </cell>
          <cell r="M142" t="str">
            <v/>
          </cell>
          <cell r="O142" t="str">
            <v/>
          </cell>
          <cell r="R142" t="str">
            <v/>
          </cell>
        </row>
        <row r="143">
          <cell r="K143" t="str">
            <v/>
          </cell>
          <cell r="L143" t="str">
            <v/>
          </cell>
          <cell r="M143" t="str">
            <v/>
          </cell>
          <cell r="O143" t="str">
            <v/>
          </cell>
          <cell r="R143" t="str">
            <v/>
          </cell>
        </row>
        <row r="144">
          <cell r="K144" t="str">
            <v/>
          </cell>
          <cell r="L144" t="str">
            <v/>
          </cell>
          <cell r="M144" t="str">
            <v/>
          </cell>
          <cell r="O144" t="str">
            <v/>
          </cell>
          <cell r="R144" t="str">
            <v/>
          </cell>
        </row>
        <row r="145">
          <cell r="K145" t="str">
            <v/>
          </cell>
          <cell r="L145" t="str">
            <v/>
          </cell>
          <cell r="M145" t="str">
            <v/>
          </cell>
          <cell r="O145" t="str">
            <v/>
          </cell>
          <cell r="R145" t="str">
            <v/>
          </cell>
        </row>
        <row r="146">
          <cell r="K146" t="str">
            <v/>
          </cell>
          <cell r="L146" t="str">
            <v/>
          </cell>
          <cell r="M146" t="str">
            <v/>
          </cell>
          <cell r="O146" t="str">
            <v/>
          </cell>
          <cell r="R146" t="str">
            <v/>
          </cell>
        </row>
        <row r="147">
          <cell r="K147" t="str">
            <v/>
          </cell>
          <cell r="L147" t="str">
            <v/>
          </cell>
          <cell r="M147" t="str">
            <v/>
          </cell>
          <cell r="O147" t="str">
            <v/>
          </cell>
          <cell r="R147" t="str">
            <v/>
          </cell>
        </row>
        <row r="148">
          <cell r="K148" t="str">
            <v/>
          </cell>
          <cell r="L148" t="str">
            <v/>
          </cell>
          <cell r="M148" t="str">
            <v/>
          </cell>
          <cell r="O148" t="str">
            <v/>
          </cell>
          <cell r="R148" t="str">
            <v/>
          </cell>
        </row>
        <row r="149">
          <cell r="K149" t="str">
            <v/>
          </cell>
          <cell r="L149" t="str">
            <v/>
          </cell>
          <cell r="M149" t="str">
            <v/>
          </cell>
          <cell r="O149" t="str">
            <v/>
          </cell>
          <cell r="R149" t="str">
            <v/>
          </cell>
        </row>
        <row r="150">
          <cell r="K150" t="str">
            <v/>
          </cell>
          <cell r="L150" t="str">
            <v/>
          </cell>
          <cell r="M150" t="str">
            <v/>
          </cell>
          <cell r="O150" t="str">
            <v/>
          </cell>
          <cell r="R150" t="str">
            <v/>
          </cell>
        </row>
        <row r="151">
          <cell r="K151" t="str">
            <v/>
          </cell>
          <cell r="L151" t="str">
            <v/>
          </cell>
          <cell r="M151" t="str">
            <v/>
          </cell>
          <cell r="O151" t="str">
            <v/>
          </cell>
          <cell r="R151" t="str">
            <v/>
          </cell>
        </row>
        <row r="152">
          <cell r="K152" t="str">
            <v/>
          </cell>
          <cell r="L152" t="str">
            <v/>
          </cell>
          <cell r="M152" t="str">
            <v/>
          </cell>
          <cell r="O152" t="str">
            <v/>
          </cell>
          <cell r="R152" t="str">
            <v/>
          </cell>
        </row>
        <row r="153">
          <cell r="K153" t="str">
            <v/>
          </cell>
          <cell r="L153" t="str">
            <v/>
          </cell>
          <cell r="M153" t="str">
            <v/>
          </cell>
          <cell r="O153" t="str">
            <v/>
          </cell>
          <cell r="R153" t="str">
            <v/>
          </cell>
        </row>
        <row r="154">
          <cell r="K154" t="str">
            <v/>
          </cell>
          <cell r="L154" t="str">
            <v/>
          </cell>
          <cell r="M154" t="str">
            <v/>
          </cell>
          <cell r="O154" t="str">
            <v/>
          </cell>
          <cell r="R154" t="str">
            <v/>
          </cell>
        </row>
        <row r="155">
          <cell r="K155" t="str">
            <v/>
          </cell>
          <cell r="L155" t="str">
            <v/>
          </cell>
          <cell r="M155" t="str">
            <v/>
          </cell>
          <cell r="O155" t="str">
            <v/>
          </cell>
          <cell r="R155" t="str">
            <v/>
          </cell>
        </row>
        <row r="156">
          <cell r="K156" t="str">
            <v/>
          </cell>
          <cell r="L156" t="str">
            <v/>
          </cell>
          <cell r="M156" t="str">
            <v/>
          </cell>
          <cell r="O156" t="str">
            <v/>
          </cell>
          <cell r="R156" t="str">
            <v/>
          </cell>
        </row>
        <row r="157">
          <cell r="K157" t="str">
            <v/>
          </cell>
          <cell r="L157" t="str">
            <v/>
          </cell>
          <cell r="M157" t="str">
            <v/>
          </cell>
          <cell r="O157" t="str">
            <v/>
          </cell>
          <cell r="R157" t="str">
            <v/>
          </cell>
        </row>
        <row r="158">
          <cell r="K158" t="str">
            <v/>
          </cell>
          <cell r="L158" t="str">
            <v/>
          </cell>
          <cell r="M158" t="str">
            <v/>
          </cell>
          <cell r="O158" t="str">
            <v/>
          </cell>
          <cell r="R158" t="str">
            <v/>
          </cell>
        </row>
        <row r="159">
          <cell r="K159" t="str">
            <v/>
          </cell>
          <cell r="L159" t="str">
            <v/>
          </cell>
          <cell r="M159" t="str">
            <v/>
          </cell>
          <cell r="O159" t="str">
            <v/>
          </cell>
          <cell r="R159" t="str">
            <v/>
          </cell>
        </row>
        <row r="160">
          <cell r="K160" t="str">
            <v/>
          </cell>
          <cell r="L160" t="str">
            <v/>
          </cell>
          <cell r="M160" t="str">
            <v/>
          </cell>
          <cell r="O160" t="str">
            <v/>
          </cell>
          <cell r="R160" t="str">
            <v/>
          </cell>
        </row>
        <row r="161">
          <cell r="K161" t="str">
            <v/>
          </cell>
          <cell r="L161" t="str">
            <v/>
          </cell>
          <cell r="M161" t="str">
            <v/>
          </cell>
          <cell r="O161" t="str">
            <v/>
          </cell>
          <cell r="R161" t="str">
            <v/>
          </cell>
        </row>
        <row r="162">
          <cell r="K162" t="str">
            <v/>
          </cell>
          <cell r="L162" t="str">
            <v/>
          </cell>
          <cell r="M162" t="str">
            <v/>
          </cell>
          <cell r="O162" t="str">
            <v/>
          </cell>
          <cell r="R162" t="str">
            <v/>
          </cell>
        </row>
        <row r="163">
          <cell r="K163" t="str">
            <v/>
          </cell>
          <cell r="L163" t="str">
            <v/>
          </cell>
          <cell r="M163" t="str">
            <v/>
          </cell>
          <cell r="O163" t="str">
            <v/>
          </cell>
          <cell r="R163" t="str">
            <v/>
          </cell>
        </row>
        <row r="164">
          <cell r="K164" t="str">
            <v/>
          </cell>
          <cell r="L164" t="str">
            <v/>
          </cell>
          <cell r="M164" t="str">
            <v/>
          </cell>
          <cell r="O164" t="str">
            <v/>
          </cell>
          <cell r="R164" t="str">
            <v/>
          </cell>
        </row>
        <row r="165">
          <cell r="K165" t="str">
            <v/>
          </cell>
          <cell r="L165" t="str">
            <v/>
          </cell>
          <cell r="M165" t="str">
            <v/>
          </cell>
          <cell r="O165" t="str">
            <v/>
          </cell>
          <cell r="R165" t="str">
            <v/>
          </cell>
        </row>
        <row r="166">
          <cell r="K166" t="str">
            <v/>
          </cell>
          <cell r="L166" t="str">
            <v/>
          </cell>
          <cell r="M166" t="str">
            <v/>
          </cell>
          <cell r="O166" t="str">
            <v/>
          </cell>
          <cell r="R166" t="str">
            <v/>
          </cell>
        </row>
        <row r="167">
          <cell r="K167" t="str">
            <v/>
          </cell>
          <cell r="L167" t="str">
            <v/>
          </cell>
          <cell r="M167" t="str">
            <v/>
          </cell>
          <cell r="O167" t="str">
            <v/>
          </cell>
          <cell r="R167" t="str">
            <v/>
          </cell>
        </row>
        <row r="168">
          <cell r="K168" t="str">
            <v/>
          </cell>
          <cell r="L168" t="str">
            <v/>
          </cell>
          <cell r="M168" t="str">
            <v/>
          </cell>
          <cell r="O168" t="str">
            <v/>
          </cell>
          <cell r="R168" t="str">
            <v/>
          </cell>
        </row>
        <row r="169">
          <cell r="K169" t="str">
            <v/>
          </cell>
          <cell r="L169" t="str">
            <v/>
          </cell>
          <cell r="M169" t="str">
            <v/>
          </cell>
          <cell r="O169" t="str">
            <v/>
          </cell>
          <cell r="R169" t="str">
            <v/>
          </cell>
        </row>
        <row r="170">
          <cell r="K170" t="str">
            <v/>
          </cell>
          <cell r="L170" t="str">
            <v/>
          </cell>
          <cell r="M170" t="str">
            <v/>
          </cell>
          <cell r="O170" t="str">
            <v/>
          </cell>
          <cell r="R170" t="str">
            <v/>
          </cell>
        </row>
        <row r="171">
          <cell r="K171" t="str">
            <v/>
          </cell>
          <cell r="L171" t="str">
            <v/>
          </cell>
          <cell r="M171" t="str">
            <v/>
          </cell>
          <cell r="O171" t="str">
            <v/>
          </cell>
          <cell r="R171" t="str">
            <v/>
          </cell>
        </row>
        <row r="172">
          <cell r="K172" t="str">
            <v/>
          </cell>
          <cell r="L172" t="str">
            <v/>
          </cell>
          <cell r="M172" t="str">
            <v/>
          </cell>
          <cell r="O172" t="str">
            <v/>
          </cell>
          <cell r="R172" t="str">
            <v/>
          </cell>
        </row>
        <row r="173">
          <cell r="K173" t="str">
            <v/>
          </cell>
          <cell r="L173" t="str">
            <v/>
          </cell>
          <cell r="M173" t="str">
            <v/>
          </cell>
          <cell r="O173" t="str">
            <v/>
          </cell>
          <cell r="R173" t="str">
            <v/>
          </cell>
        </row>
        <row r="174">
          <cell r="K174" t="str">
            <v/>
          </cell>
          <cell r="L174" t="str">
            <v/>
          </cell>
          <cell r="M174" t="str">
            <v/>
          </cell>
          <cell r="O174" t="str">
            <v/>
          </cell>
          <cell r="R174" t="str">
            <v/>
          </cell>
        </row>
        <row r="175">
          <cell r="K175" t="str">
            <v/>
          </cell>
          <cell r="L175" t="str">
            <v/>
          </cell>
          <cell r="M175" t="str">
            <v/>
          </cell>
          <cell r="O175" t="str">
            <v/>
          </cell>
          <cell r="R175" t="str">
            <v/>
          </cell>
        </row>
        <row r="176">
          <cell r="K176" t="str">
            <v/>
          </cell>
          <cell r="L176" t="str">
            <v/>
          </cell>
          <cell r="M176" t="str">
            <v/>
          </cell>
          <cell r="O176" t="str">
            <v/>
          </cell>
          <cell r="R176" t="str">
            <v/>
          </cell>
        </row>
        <row r="177">
          <cell r="K177" t="str">
            <v/>
          </cell>
          <cell r="L177" t="str">
            <v/>
          </cell>
          <cell r="M177" t="str">
            <v/>
          </cell>
          <cell r="O177" t="str">
            <v/>
          </cell>
          <cell r="R177" t="str">
            <v/>
          </cell>
        </row>
        <row r="178">
          <cell r="K178" t="str">
            <v/>
          </cell>
          <cell r="L178" t="str">
            <v/>
          </cell>
          <cell r="M178" t="str">
            <v/>
          </cell>
          <cell r="O178" t="str">
            <v/>
          </cell>
          <cell r="R178" t="str">
            <v/>
          </cell>
        </row>
        <row r="179">
          <cell r="K179" t="str">
            <v/>
          </cell>
          <cell r="L179" t="str">
            <v/>
          </cell>
          <cell r="M179" t="str">
            <v/>
          </cell>
          <cell r="O179" t="str">
            <v/>
          </cell>
          <cell r="R179" t="str">
            <v/>
          </cell>
        </row>
        <row r="180">
          <cell r="K180" t="str">
            <v/>
          </cell>
          <cell r="L180" t="str">
            <v/>
          </cell>
          <cell r="M180" t="str">
            <v/>
          </cell>
          <cell r="O180" t="str">
            <v/>
          </cell>
          <cell r="R180" t="str">
            <v/>
          </cell>
        </row>
        <row r="181">
          <cell r="K181" t="str">
            <v/>
          </cell>
          <cell r="L181" t="str">
            <v/>
          </cell>
          <cell r="M181" t="str">
            <v/>
          </cell>
          <cell r="O181" t="str">
            <v/>
          </cell>
          <cell r="R181" t="str">
            <v/>
          </cell>
        </row>
        <row r="182">
          <cell r="K182" t="str">
            <v/>
          </cell>
          <cell r="L182" t="str">
            <v/>
          </cell>
          <cell r="M182" t="str">
            <v/>
          </cell>
          <cell r="O182" t="str">
            <v/>
          </cell>
          <cell r="R182" t="str">
            <v/>
          </cell>
        </row>
        <row r="183">
          <cell r="K183" t="str">
            <v/>
          </cell>
          <cell r="L183" t="str">
            <v/>
          </cell>
          <cell r="M183" t="str">
            <v/>
          </cell>
          <cell r="O183" t="str">
            <v/>
          </cell>
          <cell r="R183" t="str">
            <v/>
          </cell>
        </row>
        <row r="184">
          <cell r="K184" t="str">
            <v/>
          </cell>
          <cell r="L184" t="str">
            <v/>
          </cell>
          <cell r="M184" t="str">
            <v/>
          </cell>
          <cell r="O184" t="str">
            <v/>
          </cell>
          <cell r="R184" t="str">
            <v/>
          </cell>
        </row>
        <row r="185">
          <cell r="K185" t="str">
            <v/>
          </cell>
          <cell r="L185" t="str">
            <v/>
          </cell>
          <cell r="M185" t="str">
            <v/>
          </cell>
          <cell r="O185" t="str">
            <v/>
          </cell>
          <cell r="R185" t="str">
            <v/>
          </cell>
        </row>
        <row r="186">
          <cell r="K186" t="str">
            <v/>
          </cell>
          <cell r="L186" t="str">
            <v/>
          </cell>
          <cell r="M186" t="str">
            <v/>
          </cell>
          <cell r="O186" t="str">
            <v/>
          </cell>
          <cell r="R186" t="str">
            <v/>
          </cell>
        </row>
        <row r="187">
          <cell r="K187" t="str">
            <v/>
          </cell>
          <cell r="L187" t="str">
            <v/>
          </cell>
          <cell r="M187" t="str">
            <v/>
          </cell>
          <cell r="O187" t="str">
            <v/>
          </cell>
          <cell r="R187" t="str">
            <v/>
          </cell>
        </row>
        <row r="188">
          <cell r="K188" t="str">
            <v/>
          </cell>
          <cell r="L188" t="str">
            <v/>
          </cell>
          <cell r="M188" t="str">
            <v/>
          </cell>
          <cell r="O188" t="str">
            <v/>
          </cell>
          <cell r="R188" t="str">
            <v/>
          </cell>
        </row>
        <row r="189">
          <cell r="K189" t="str">
            <v/>
          </cell>
          <cell r="L189" t="str">
            <v/>
          </cell>
          <cell r="M189" t="str">
            <v/>
          </cell>
          <cell r="O189" t="str">
            <v/>
          </cell>
          <cell r="R189" t="str">
            <v/>
          </cell>
        </row>
        <row r="190">
          <cell r="K190" t="str">
            <v/>
          </cell>
          <cell r="L190" t="str">
            <v/>
          </cell>
          <cell r="M190" t="str">
            <v/>
          </cell>
          <cell r="O190" t="str">
            <v/>
          </cell>
          <cell r="R190" t="str">
            <v/>
          </cell>
        </row>
        <row r="191">
          <cell r="K191" t="str">
            <v/>
          </cell>
          <cell r="L191" t="str">
            <v/>
          </cell>
          <cell r="M191" t="str">
            <v/>
          </cell>
          <cell r="O191" t="str">
            <v/>
          </cell>
          <cell r="R191" t="str">
            <v/>
          </cell>
        </row>
        <row r="192">
          <cell r="K192" t="str">
            <v/>
          </cell>
          <cell r="L192" t="str">
            <v/>
          </cell>
          <cell r="M192" t="str">
            <v/>
          </cell>
          <cell r="O192" t="str">
            <v/>
          </cell>
          <cell r="R192" t="str">
            <v/>
          </cell>
        </row>
        <row r="193">
          <cell r="K193" t="str">
            <v/>
          </cell>
          <cell r="L193" t="str">
            <v/>
          </cell>
          <cell r="M193" t="str">
            <v/>
          </cell>
          <cell r="O193" t="str">
            <v/>
          </cell>
          <cell r="R193" t="str">
            <v/>
          </cell>
        </row>
        <row r="194">
          <cell r="K194" t="str">
            <v/>
          </cell>
          <cell r="L194" t="str">
            <v/>
          </cell>
          <cell r="M194" t="str">
            <v/>
          </cell>
          <cell r="O194" t="str">
            <v/>
          </cell>
          <cell r="R194" t="str">
            <v/>
          </cell>
        </row>
        <row r="195">
          <cell r="K195" t="str">
            <v/>
          </cell>
          <cell r="L195" t="str">
            <v/>
          </cell>
          <cell r="M195" t="str">
            <v/>
          </cell>
          <cell r="O195" t="str">
            <v/>
          </cell>
          <cell r="R195" t="str">
            <v/>
          </cell>
        </row>
        <row r="196">
          <cell r="K196" t="str">
            <v/>
          </cell>
          <cell r="L196" t="str">
            <v/>
          </cell>
          <cell r="M196" t="str">
            <v/>
          </cell>
          <cell r="O196" t="str">
            <v/>
          </cell>
          <cell r="R196" t="str">
            <v/>
          </cell>
        </row>
        <row r="197">
          <cell r="K197" t="str">
            <v/>
          </cell>
          <cell r="L197" t="str">
            <v/>
          </cell>
          <cell r="M197" t="str">
            <v/>
          </cell>
          <cell r="O197" t="str">
            <v/>
          </cell>
          <cell r="R197" t="str">
            <v/>
          </cell>
        </row>
        <row r="198">
          <cell r="K198" t="str">
            <v/>
          </cell>
          <cell r="L198" t="str">
            <v/>
          </cell>
          <cell r="M198" t="str">
            <v/>
          </cell>
          <cell r="O198" t="str">
            <v/>
          </cell>
          <cell r="R198" t="str">
            <v/>
          </cell>
        </row>
        <row r="199">
          <cell r="K199" t="str">
            <v/>
          </cell>
          <cell r="L199" t="str">
            <v/>
          </cell>
          <cell r="M199" t="str">
            <v/>
          </cell>
          <cell r="O199" t="str">
            <v/>
          </cell>
          <cell r="R199" t="str">
            <v/>
          </cell>
        </row>
        <row r="200">
          <cell r="K200" t="str">
            <v/>
          </cell>
          <cell r="L200" t="str">
            <v/>
          </cell>
          <cell r="M200" t="str">
            <v/>
          </cell>
          <cell r="O200" t="str">
            <v/>
          </cell>
          <cell r="R200" t="str">
            <v/>
          </cell>
        </row>
        <row r="201">
          <cell r="K201" t="str">
            <v/>
          </cell>
          <cell r="L201" t="str">
            <v/>
          </cell>
          <cell r="M201" t="str">
            <v/>
          </cell>
          <cell r="O201" t="str">
            <v/>
          </cell>
          <cell r="R201" t="str">
            <v/>
          </cell>
        </row>
        <row r="202">
          <cell r="K202" t="str">
            <v/>
          </cell>
          <cell r="L202" t="str">
            <v/>
          </cell>
          <cell r="M202" t="str">
            <v/>
          </cell>
          <cell r="O202" t="str">
            <v/>
          </cell>
          <cell r="R202" t="str">
            <v/>
          </cell>
        </row>
        <row r="203">
          <cell r="K203" t="str">
            <v/>
          </cell>
          <cell r="L203" t="str">
            <v/>
          </cell>
          <cell r="M203" t="str">
            <v/>
          </cell>
          <cell r="O203" t="str">
            <v/>
          </cell>
          <cell r="R203" t="str">
            <v/>
          </cell>
        </row>
        <row r="204">
          <cell r="K204" t="str">
            <v/>
          </cell>
          <cell r="L204" t="str">
            <v/>
          </cell>
          <cell r="M204" t="str">
            <v/>
          </cell>
          <cell r="O204" t="str">
            <v/>
          </cell>
          <cell r="R204" t="str">
            <v/>
          </cell>
        </row>
        <row r="205">
          <cell r="K205" t="str">
            <v/>
          </cell>
          <cell r="L205" t="str">
            <v/>
          </cell>
          <cell r="M205" t="str">
            <v/>
          </cell>
          <cell r="O205" t="str">
            <v/>
          </cell>
          <cell r="R205" t="str">
            <v/>
          </cell>
        </row>
        <row r="206">
          <cell r="K206" t="str">
            <v/>
          </cell>
          <cell r="L206" t="str">
            <v/>
          </cell>
          <cell r="M206" t="str">
            <v/>
          </cell>
          <cell r="O206" t="str">
            <v/>
          </cell>
          <cell r="R206" t="str">
            <v/>
          </cell>
        </row>
        <row r="207">
          <cell r="K207" t="str">
            <v/>
          </cell>
          <cell r="L207" t="str">
            <v/>
          </cell>
          <cell r="M207" t="str">
            <v/>
          </cell>
          <cell r="O207" t="str">
            <v/>
          </cell>
          <cell r="R207" t="str">
            <v/>
          </cell>
        </row>
        <row r="208">
          <cell r="K208" t="str">
            <v/>
          </cell>
          <cell r="L208" t="str">
            <v/>
          </cell>
          <cell r="M208" t="str">
            <v/>
          </cell>
          <cell r="O208" t="str">
            <v/>
          </cell>
          <cell r="R208" t="str">
            <v/>
          </cell>
        </row>
        <row r="209">
          <cell r="K209" t="str">
            <v/>
          </cell>
          <cell r="L209" t="str">
            <v/>
          </cell>
          <cell r="M209" t="str">
            <v/>
          </cell>
          <cell r="O209" t="str">
            <v/>
          </cell>
          <cell r="R209" t="str">
            <v/>
          </cell>
        </row>
        <row r="210">
          <cell r="K210" t="str">
            <v/>
          </cell>
          <cell r="L210" t="str">
            <v/>
          </cell>
          <cell r="M210" t="str">
            <v/>
          </cell>
          <cell r="O210" t="str">
            <v/>
          </cell>
          <cell r="R210" t="str">
            <v/>
          </cell>
        </row>
        <row r="211">
          <cell r="K211" t="str">
            <v/>
          </cell>
          <cell r="L211" t="str">
            <v/>
          </cell>
          <cell r="M211" t="str">
            <v/>
          </cell>
          <cell r="O211" t="str">
            <v/>
          </cell>
          <cell r="R211" t="str">
            <v/>
          </cell>
        </row>
        <row r="212">
          <cell r="K212" t="str">
            <v/>
          </cell>
          <cell r="L212" t="str">
            <v/>
          </cell>
          <cell r="M212" t="str">
            <v/>
          </cell>
          <cell r="O212" t="str">
            <v/>
          </cell>
          <cell r="R212" t="str">
            <v/>
          </cell>
        </row>
        <row r="213">
          <cell r="K213" t="str">
            <v/>
          </cell>
          <cell r="L213" t="str">
            <v/>
          </cell>
          <cell r="M213" t="str">
            <v/>
          </cell>
          <cell r="O213" t="str">
            <v/>
          </cell>
          <cell r="R213" t="str">
            <v/>
          </cell>
        </row>
        <row r="214">
          <cell r="K214" t="str">
            <v/>
          </cell>
          <cell r="L214" t="str">
            <v/>
          </cell>
          <cell r="M214" t="str">
            <v/>
          </cell>
          <cell r="O214" t="str">
            <v/>
          </cell>
          <cell r="R214" t="str">
            <v/>
          </cell>
        </row>
        <row r="215">
          <cell r="K215" t="str">
            <v/>
          </cell>
          <cell r="L215" t="str">
            <v/>
          </cell>
          <cell r="M215" t="str">
            <v/>
          </cell>
          <cell r="O215" t="str">
            <v/>
          </cell>
          <cell r="R215" t="str">
            <v/>
          </cell>
        </row>
        <row r="216">
          <cell r="K216" t="str">
            <v/>
          </cell>
          <cell r="L216" t="str">
            <v/>
          </cell>
          <cell r="M216" t="str">
            <v/>
          </cell>
          <cell r="O216" t="str">
            <v/>
          </cell>
          <cell r="R216" t="str">
            <v/>
          </cell>
        </row>
        <row r="217">
          <cell r="K217" t="str">
            <v/>
          </cell>
          <cell r="L217" t="str">
            <v/>
          </cell>
          <cell r="M217" t="str">
            <v/>
          </cell>
          <cell r="O217" t="str">
            <v/>
          </cell>
          <cell r="R217" t="str">
            <v/>
          </cell>
        </row>
        <row r="218">
          <cell r="K218" t="str">
            <v/>
          </cell>
          <cell r="L218" t="str">
            <v/>
          </cell>
          <cell r="M218" t="str">
            <v/>
          </cell>
          <cell r="O218" t="str">
            <v/>
          </cell>
          <cell r="R218" t="str">
            <v/>
          </cell>
        </row>
        <row r="219">
          <cell r="K219" t="str">
            <v/>
          </cell>
          <cell r="L219" t="str">
            <v/>
          </cell>
          <cell r="M219" t="str">
            <v/>
          </cell>
          <cell r="O219" t="str">
            <v/>
          </cell>
          <cell r="R219" t="str">
            <v/>
          </cell>
        </row>
        <row r="220">
          <cell r="K220" t="str">
            <v/>
          </cell>
          <cell r="L220" t="str">
            <v/>
          </cell>
          <cell r="M220" t="str">
            <v/>
          </cell>
          <cell r="O220" t="str">
            <v/>
          </cell>
          <cell r="R220" t="str">
            <v/>
          </cell>
        </row>
        <row r="221">
          <cell r="K221" t="str">
            <v/>
          </cell>
          <cell r="L221" t="str">
            <v/>
          </cell>
          <cell r="M221" t="str">
            <v/>
          </cell>
          <cell r="O221" t="str">
            <v/>
          </cell>
          <cell r="R221" t="str">
            <v/>
          </cell>
        </row>
        <row r="222">
          <cell r="K222" t="str">
            <v/>
          </cell>
          <cell r="L222" t="str">
            <v/>
          </cell>
          <cell r="M222" t="str">
            <v/>
          </cell>
          <cell r="O222" t="str">
            <v/>
          </cell>
          <cell r="R222" t="str">
            <v/>
          </cell>
        </row>
        <row r="223">
          <cell r="K223" t="str">
            <v/>
          </cell>
          <cell r="L223" t="str">
            <v/>
          </cell>
          <cell r="M223" t="str">
            <v/>
          </cell>
          <cell r="O223" t="str">
            <v/>
          </cell>
          <cell r="R223" t="str">
            <v/>
          </cell>
        </row>
        <row r="224">
          <cell r="K224" t="str">
            <v/>
          </cell>
          <cell r="L224" t="str">
            <v/>
          </cell>
          <cell r="M224" t="str">
            <v/>
          </cell>
          <cell r="O224" t="str">
            <v/>
          </cell>
          <cell r="R224" t="str">
            <v/>
          </cell>
        </row>
        <row r="225">
          <cell r="K225" t="str">
            <v/>
          </cell>
          <cell r="L225" t="str">
            <v/>
          </cell>
          <cell r="M225" t="str">
            <v/>
          </cell>
          <cell r="O225" t="str">
            <v/>
          </cell>
          <cell r="R225" t="str">
            <v/>
          </cell>
        </row>
        <row r="226">
          <cell r="K226" t="str">
            <v/>
          </cell>
          <cell r="L226" t="str">
            <v/>
          </cell>
          <cell r="M226" t="str">
            <v/>
          </cell>
          <cell r="O226" t="str">
            <v/>
          </cell>
          <cell r="R226" t="str">
            <v/>
          </cell>
        </row>
        <row r="227">
          <cell r="K227" t="str">
            <v/>
          </cell>
          <cell r="L227" t="str">
            <v/>
          </cell>
          <cell r="M227" t="str">
            <v/>
          </cell>
          <cell r="O227" t="str">
            <v/>
          </cell>
          <cell r="R227" t="str">
            <v/>
          </cell>
        </row>
        <row r="228">
          <cell r="K228" t="str">
            <v/>
          </cell>
          <cell r="L228" t="str">
            <v/>
          </cell>
          <cell r="M228" t="str">
            <v/>
          </cell>
          <cell r="O228" t="str">
            <v/>
          </cell>
          <cell r="R228" t="str">
            <v/>
          </cell>
        </row>
        <row r="229">
          <cell r="K229" t="str">
            <v/>
          </cell>
          <cell r="L229" t="str">
            <v/>
          </cell>
          <cell r="M229" t="str">
            <v/>
          </cell>
          <cell r="O229" t="str">
            <v/>
          </cell>
          <cell r="R229" t="str">
            <v/>
          </cell>
        </row>
        <row r="230">
          <cell r="K230" t="str">
            <v/>
          </cell>
          <cell r="L230" t="str">
            <v/>
          </cell>
          <cell r="M230" t="str">
            <v/>
          </cell>
          <cell r="O230" t="str">
            <v/>
          </cell>
          <cell r="R230" t="str">
            <v/>
          </cell>
        </row>
        <row r="231">
          <cell r="K231" t="str">
            <v/>
          </cell>
          <cell r="L231" t="str">
            <v/>
          </cell>
          <cell r="M231" t="str">
            <v/>
          </cell>
          <cell r="O231" t="str">
            <v/>
          </cell>
          <cell r="R231" t="str">
            <v/>
          </cell>
        </row>
        <row r="232">
          <cell r="K232" t="str">
            <v/>
          </cell>
          <cell r="L232" t="str">
            <v/>
          </cell>
          <cell r="M232" t="str">
            <v/>
          </cell>
          <cell r="O232" t="str">
            <v/>
          </cell>
          <cell r="R232" t="str">
            <v/>
          </cell>
        </row>
        <row r="233">
          <cell r="K233" t="str">
            <v/>
          </cell>
          <cell r="L233" t="str">
            <v/>
          </cell>
          <cell r="M233" t="str">
            <v/>
          </cell>
          <cell r="O233" t="str">
            <v/>
          </cell>
          <cell r="R233" t="str">
            <v/>
          </cell>
        </row>
        <row r="234">
          <cell r="K234" t="str">
            <v/>
          </cell>
          <cell r="L234" t="str">
            <v/>
          </cell>
          <cell r="M234" t="str">
            <v/>
          </cell>
          <cell r="O234" t="str">
            <v/>
          </cell>
          <cell r="R234" t="str">
            <v/>
          </cell>
        </row>
        <row r="235">
          <cell r="K235" t="str">
            <v/>
          </cell>
          <cell r="L235" t="str">
            <v/>
          </cell>
          <cell r="M235" t="str">
            <v/>
          </cell>
          <cell r="O235" t="str">
            <v/>
          </cell>
          <cell r="R235" t="str">
            <v/>
          </cell>
        </row>
        <row r="236">
          <cell r="K236" t="str">
            <v/>
          </cell>
          <cell r="L236" t="str">
            <v/>
          </cell>
          <cell r="M236" t="str">
            <v/>
          </cell>
          <cell r="O236" t="str">
            <v/>
          </cell>
          <cell r="R236" t="str">
            <v/>
          </cell>
        </row>
        <row r="237">
          <cell r="K237" t="str">
            <v/>
          </cell>
          <cell r="L237" t="str">
            <v/>
          </cell>
          <cell r="M237" t="str">
            <v/>
          </cell>
          <cell r="O237" t="str">
            <v/>
          </cell>
          <cell r="R237" t="str">
            <v/>
          </cell>
        </row>
        <row r="238">
          <cell r="K238" t="str">
            <v/>
          </cell>
          <cell r="L238" t="str">
            <v/>
          </cell>
          <cell r="M238" t="str">
            <v/>
          </cell>
          <cell r="O238" t="str">
            <v/>
          </cell>
          <cell r="R238" t="str">
            <v/>
          </cell>
        </row>
        <row r="239">
          <cell r="K239" t="str">
            <v/>
          </cell>
          <cell r="L239" t="str">
            <v/>
          </cell>
          <cell r="M239" t="str">
            <v/>
          </cell>
          <cell r="O239" t="str">
            <v/>
          </cell>
          <cell r="R239" t="str">
            <v/>
          </cell>
        </row>
        <row r="240">
          <cell r="K240" t="str">
            <v/>
          </cell>
          <cell r="L240" t="str">
            <v/>
          </cell>
          <cell r="M240" t="str">
            <v/>
          </cell>
          <cell r="O240" t="str">
            <v/>
          </cell>
          <cell r="R240" t="str">
            <v/>
          </cell>
        </row>
        <row r="241">
          <cell r="K241" t="str">
            <v/>
          </cell>
          <cell r="L241" t="str">
            <v/>
          </cell>
          <cell r="M241" t="str">
            <v/>
          </cell>
          <cell r="O241" t="str">
            <v/>
          </cell>
          <cell r="R241" t="str">
            <v/>
          </cell>
        </row>
        <row r="242">
          <cell r="K242" t="str">
            <v/>
          </cell>
          <cell r="L242" t="str">
            <v/>
          </cell>
          <cell r="M242" t="str">
            <v/>
          </cell>
          <cell r="O242" t="str">
            <v/>
          </cell>
          <cell r="R242" t="str">
            <v/>
          </cell>
        </row>
        <row r="243">
          <cell r="K243" t="str">
            <v/>
          </cell>
          <cell r="L243" t="str">
            <v/>
          </cell>
          <cell r="M243" t="str">
            <v/>
          </cell>
          <cell r="O243" t="str">
            <v/>
          </cell>
          <cell r="R243" t="str">
            <v/>
          </cell>
        </row>
        <row r="244">
          <cell r="K244" t="str">
            <v/>
          </cell>
          <cell r="L244" t="str">
            <v/>
          </cell>
          <cell r="M244" t="str">
            <v/>
          </cell>
          <cell r="O244" t="str">
            <v/>
          </cell>
          <cell r="R244" t="str">
            <v/>
          </cell>
        </row>
        <row r="245">
          <cell r="K245" t="str">
            <v/>
          </cell>
          <cell r="L245" t="str">
            <v/>
          </cell>
          <cell r="M245" t="str">
            <v/>
          </cell>
          <cell r="O245" t="str">
            <v/>
          </cell>
          <cell r="R245" t="str">
            <v/>
          </cell>
        </row>
        <row r="246">
          <cell r="K246" t="str">
            <v/>
          </cell>
          <cell r="L246" t="str">
            <v/>
          </cell>
          <cell r="M246" t="str">
            <v/>
          </cell>
          <cell r="O246" t="str">
            <v/>
          </cell>
          <cell r="R246" t="str">
            <v/>
          </cell>
        </row>
        <row r="247">
          <cell r="K247" t="str">
            <v/>
          </cell>
          <cell r="L247" t="str">
            <v/>
          </cell>
          <cell r="M247" t="str">
            <v/>
          </cell>
          <cell r="O247" t="str">
            <v/>
          </cell>
          <cell r="R247" t="str">
            <v/>
          </cell>
        </row>
        <row r="248">
          <cell r="K248" t="str">
            <v/>
          </cell>
          <cell r="L248" t="str">
            <v/>
          </cell>
          <cell r="M248" t="str">
            <v/>
          </cell>
          <cell r="O248" t="str">
            <v/>
          </cell>
          <cell r="R248" t="str">
            <v/>
          </cell>
        </row>
        <row r="249">
          <cell r="K249" t="str">
            <v/>
          </cell>
          <cell r="L249" t="str">
            <v/>
          </cell>
          <cell r="M249" t="str">
            <v/>
          </cell>
          <cell r="O249" t="str">
            <v/>
          </cell>
          <cell r="R249" t="str">
            <v/>
          </cell>
        </row>
        <row r="250">
          <cell r="K250" t="str">
            <v/>
          </cell>
          <cell r="L250" t="str">
            <v/>
          </cell>
          <cell r="M250" t="str">
            <v/>
          </cell>
          <cell r="O250" t="str">
            <v/>
          </cell>
          <cell r="R250" t="str">
            <v/>
          </cell>
        </row>
        <row r="251">
          <cell r="K251" t="str">
            <v/>
          </cell>
          <cell r="L251" t="str">
            <v/>
          </cell>
          <cell r="M251" t="str">
            <v/>
          </cell>
          <cell r="O251" t="str">
            <v/>
          </cell>
          <cell r="R251" t="str">
            <v/>
          </cell>
        </row>
        <row r="252">
          <cell r="K252" t="str">
            <v/>
          </cell>
          <cell r="L252" t="str">
            <v/>
          </cell>
          <cell r="M252" t="str">
            <v/>
          </cell>
          <cell r="O252" t="str">
            <v/>
          </cell>
          <cell r="R252" t="str">
            <v/>
          </cell>
        </row>
        <row r="253">
          <cell r="K253" t="str">
            <v/>
          </cell>
          <cell r="L253" t="str">
            <v/>
          </cell>
          <cell r="M253" t="str">
            <v/>
          </cell>
          <cell r="O253" t="str">
            <v/>
          </cell>
          <cell r="R253" t="str">
            <v/>
          </cell>
        </row>
        <row r="254">
          <cell r="K254" t="str">
            <v/>
          </cell>
          <cell r="L254" t="str">
            <v/>
          </cell>
          <cell r="M254" t="str">
            <v/>
          </cell>
          <cell r="O254" t="str">
            <v/>
          </cell>
          <cell r="R254" t="str">
            <v/>
          </cell>
        </row>
        <row r="255">
          <cell r="K255" t="str">
            <v/>
          </cell>
          <cell r="L255" t="str">
            <v/>
          </cell>
          <cell r="M255" t="str">
            <v/>
          </cell>
          <cell r="O255" t="str">
            <v/>
          </cell>
          <cell r="R255" t="str">
            <v/>
          </cell>
        </row>
        <row r="256">
          <cell r="K256" t="str">
            <v/>
          </cell>
          <cell r="L256" t="str">
            <v/>
          </cell>
          <cell r="M256" t="str">
            <v/>
          </cell>
          <cell r="O256" t="str">
            <v/>
          </cell>
          <cell r="R256" t="str">
            <v/>
          </cell>
        </row>
        <row r="257">
          <cell r="K257" t="str">
            <v/>
          </cell>
          <cell r="L257" t="str">
            <v/>
          </cell>
          <cell r="M257" t="str">
            <v/>
          </cell>
          <cell r="O257" t="str">
            <v/>
          </cell>
          <cell r="R257" t="str">
            <v/>
          </cell>
        </row>
        <row r="258">
          <cell r="K258" t="str">
            <v/>
          </cell>
          <cell r="L258" t="str">
            <v/>
          </cell>
          <cell r="M258" t="str">
            <v/>
          </cell>
          <cell r="O258" t="str">
            <v/>
          </cell>
          <cell r="R258" t="str">
            <v/>
          </cell>
        </row>
        <row r="259">
          <cell r="K259" t="str">
            <v/>
          </cell>
          <cell r="L259" t="str">
            <v/>
          </cell>
          <cell r="M259" t="str">
            <v/>
          </cell>
          <cell r="O259" t="str">
            <v/>
          </cell>
          <cell r="R259" t="str">
            <v/>
          </cell>
        </row>
        <row r="260">
          <cell r="K260" t="str">
            <v/>
          </cell>
          <cell r="L260" t="str">
            <v/>
          </cell>
          <cell r="M260" t="str">
            <v/>
          </cell>
          <cell r="O260" t="str">
            <v/>
          </cell>
          <cell r="R260" t="str">
            <v/>
          </cell>
        </row>
        <row r="261">
          <cell r="K261" t="str">
            <v/>
          </cell>
          <cell r="L261" t="str">
            <v/>
          </cell>
          <cell r="M261" t="str">
            <v/>
          </cell>
          <cell r="O261" t="str">
            <v/>
          </cell>
          <cell r="R261" t="str">
            <v/>
          </cell>
        </row>
        <row r="262">
          <cell r="K262" t="str">
            <v/>
          </cell>
          <cell r="L262" t="str">
            <v/>
          </cell>
          <cell r="M262" t="str">
            <v/>
          </cell>
          <cell r="O262" t="str">
            <v/>
          </cell>
          <cell r="R262" t="str">
            <v/>
          </cell>
        </row>
        <row r="263">
          <cell r="K263" t="str">
            <v/>
          </cell>
          <cell r="L263" t="str">
            <v/>
          </cell>
          <cell r="M263" t="str">
            <v/>
          </cell>
          <cell r="O263" t="str">
            <v/>
          </cell>
          <cell r="R263" t="str">
            <v/>
          </cell>
        </row>
        <row r="264">
          <cell r="K264" t="str">
            <v/>
          </cell>
          <cell r="L264" t="str">
            <v/>
          </cell>
          <cell r="M264" t="str">
            <v/>
          </cell>
          <cell r="O264" t="str">
            <v/>
          </cell>
          <cell r="R264" t="str">
            <v/>
          </cell>
        </row>
        <row r="265">
          <cell r="K265" t="str">
            <v/>
          </cell>
          <cell r="L265" t="str">
            <v/>
          </cell>
          <cell r="M265" t="str">
            <v/>
          </cell>
          <cell r="O265" t="str">
            <v/>
          </cell>
          <cell r="R265" t="str">
            <v/>
          </cell>
        </row>
        <row r="266">
          <cell r="K266" t="str">
            <v/>
          </cell>
          <cell r="L266" t="str">
            <v/>
          </cell>
          <cell r="M266" t="str">
            <v/>
          </cell>
          <cell r="O266" t="str">
            <v/>
          </cell>
          <cell r="R266" t="str">
            <v/>
          </cell>
        </row>
        <row r="267">
          <cell r="K267" t="str">
            <v/>
          </cell>
          <cell r="L267" t="str">
            <v/>
          </cell>
          <cell r="M267" t="str">
            <v/>
          </cell>
          <cell r="O267" t="str">
            <v/>
          </cell>
          <cell r="R267" t="str">
            <v/>
          </cell>
        </row>
        <row r="268">
          <cell r="K268" t="str">
            <v/>
          </cell>
          <cell r="L268" t="str">
            <v/>
          </cell>
          <cell r="M268" t="str">
            <v/>
          </cell>
          <cell r="O268" t="str">
            <v/>
          </cell>
          <cell r="R268" t="str">
            <v/>
          </cell>
        </row>
        <row r="269">
          <cell r="K269" t="str">
            <v/>
          </cell>
          <cell r="L269" t="str">
            <v/>
          </cell>
          <cell r="M269" t="str">
            <v/>
          </cell>
          <cell r="O269" t="str">
            <v/>
          </cell>
          <cell r="R269" t="str">
            <v/>
          </cell>
        </row>
        <row r="270">
          <cell r="K270" t="str">
            <v/>
          </cell>
          <cell r="L270" t="str">
            <v/>
          </cell>
          <cell r="M270" t="str">
            <v/>
          </cell>
          <cell r="O270" t="str">
            <v/>
          </cell>
          <cell r="R270" t="str">
            <v/>
          </cell>
        </row>
        <row r="271">
          <cell r="K271" t="str">
            <v/>
          </cell>
          <cell r="L271" t="str">
            <v/>
          </cell>
          <cell r="M271" t="str">
            <v/>
          </cell>
          <cell r="O271" t="str">
            <v/>
          </cell>
          <cell r="R271" t="str">
            <v/>
          </cell>
        </row>
        <row r="272">
          <cell r="K272" t="str">
            <v/>
          </cell>
          <cell r="L272" t="str">
            <v/>
          </cell>
          <cell r="M272" t="str">
            <v/>
          </cell>
          <cell r="O272" t="str">
            <v/>
          </cell>
          <cell r="R272" t="str">
            <v/>
          </cell>
        </row>
        <row r="273">
          <cell r="K273" t="str">
            <v/>
          </cell>
          <cell r="L273" t="str">
            <v/>
          </cell>
          <cell r="M273" t="str">
            <v/>
          </cell>
          <cell r="O273" t="str">
            <v/>
          </cell>
          <cell r="R273" t="str">
            <v/>
          </cell>
        </row>
        <row r="274">
          <cell r="K274" t="str">
            <v/>
          </cell>
          <cell r="L274" t="str">
            <v/>
          </cell>
          <cell r="M274" t="str">
            <v/>
          </cell>
          <cell r="O274" t="str">
            <v/>
          </cell>
          <cell r="R274" t="str">
            <v/>
          </cell>
        </row>
        <row r="275">
          <cell r="K275" t="str">
            <v/>
          </cell>
          <cell r="L275" t="str">
            <v/>
          </cell>
          <cell r="M275" t="str">
            <v/>
          </cell>
          <cell r="O275" t="str">
            <v/>
          </cell>
          <cell r="R275" t="str">
            <v/>
          </cell>
        </row>
        <row r="276">
          <cell r="K276" t="str">
            <v/>
          </cell>
          <cell r="L276" t="str">
            <v/>
          </cell>
          <cell r="M276" t="str">
            <v/>
          </cell>
          <cell r="O276" t="str">
            <v/>
          </cell>
          <cell r="R276" t="str">
            <v/>
          </cell>
        </row>
        <row r="277">
          <cell r="K277" t="str">
            <v/>
          </cell>
          <cell r="L277" t="str">
            <v/>
          </cell>
          <cell r="M277" t="str">
            <v/>
          </cell>
          <cell r="O277" t="str">
            <v/>
          </cell>
          <cell r="R277" t="str">
            <v/>
          </cell>
        </row>
        <row r="278">
          <cell r="K278" t="str">
            <v/>
          </cell>
          <cell r="L278" t="str">
            <v/>
          </cell>
          <cell r="M278" t="str">
            <v/>
          </cell>
          <cell r="O278" t="str">
            <v/>
          </cell>
          <cell r="R278" t="str">
            <v/>
          </cell>
        </row>
        <row r="279">
          <cell r="K279" t="str">
            <v/>
          </cell>
          <cell r="L279" t="str">
            <v/>
          </cell>
          <cell r="M279" t="str">
            <v/>
          </cell>
          <cell r="O279" t="str">
            <v/>
          </cell>
          <cell r="R279" t="str">
            <v/>
          </cell>
        </row>
        <row r="280">
          <cell r="K280" t="str">
            <v/>
          </cell>
          <cell r="L280" t="str">
            <v/>
          </cell>
          <cell r="M280" t="str">
            <v/>
          </cell>
          <cell r="O280" t="str">
            <v/>
          </cell>
          <cell r="R280" t="str">
            <v/>
          </cell>
        </row>
        <row r="281">
          <cell r="K281" t="str">
            <v/>
          </cell>
          <cell r="L281" t="str">
            <v/>
          </cell>
          <cell r="M281" t="str">
            <v/>
          </cell>
          <cell r="O281" t="str">
            <v/>
          </cell>
          <cell r="R281" t="str">
            <v/>
          </cell>
        </row>
        <row r="282">
          <cell r="K282" t="str">
            <v/>
          </cell>
          <cell r="L282" t="str">
            <v/>
          </cell>
          <cell r="M282" t="str">
            <v/>
          </cell>
          <cell r="O282" t="str">
            <v/>
          </cell>
          <cell r="R282" t="str">
            <v/>
          </cell>
        </row>
        <row r="283">
          <cell r="K283" t="str">
            <v/>
          </cell>
          <cell r="L283" t="str">
            <v/>
          </cell>
          <cell r="M283" t="str">
            <v/>
          </cell>
          <cell r="O283" t="str">
            <v/>
          </cell>
          <cell r="R283" t="str">
            <v/>
          </cell>
        </row>
        <row r="284">
          <cell r="K284" t="str">
            <v/>
          </cell>
          <cell r="L284" t="str">
            <v/>
          </cell>
          <cell r="M284" t="str">
            <v/>
          </cell>
          <cell r="O284" t="str">
            <v/>
          </cell>
          <cell r="R284" t="str">
            <v/>
          </cell>
        </row>
        <row r="285">
          <cell r="K285" t="str">
            <v/>
          </cell>
          <cell r="L285" t="str">
            <v/>
          </cell>
          <cell r="M285" t="str">
            <v/>
          </cell>
          <cell r="O285" t="str">
            <v/>
          </cell>
          <cell r="R285" t="str">
            <v/>
          </cell>
        </row>
        <row r="286">
          <cell r="K286" t="str">
            <v/>
          </cell>
          <cell r="L286" t="str">
            <v/>
          </cell>
          <cell r="M286" t="str">
            <v/>
          </cell>
          <cell r="O286" t="str">
            <v/>
          </cell>
          <cell r="R286" t="str">
            <v/>
          </cell>
        </row>
        <row r="287">
          <cell r="K287" t="str">
            <v/>
          </cell>
          <cell r="L287" t="str">
            <v/>
          </cell>
          <cell r="M287" t="str">
            <v/>
          </cell>
          <cell r="O287" t="str">
            <v/>
          </cell>
          <cell r="R287" t="str">
            <v/>
          </cell>
        </row>
        <row r="288">
          <cell r="K288" t="str">
            <v/>
          </cell>
          <cell r="L288" t="str">
            <v/>
          </cell>
          <cell r="M288" t="str">
            <v/>
          </cell>
          <cell r="O288" t="str">
            <v/>
          </cell>
          <cell r="R288" t="str">
            <v/>
          </cell>
        </row>
        <row r="289">
          <cell r="K289" t="str">
            <v/>
          </cell>
          <cell r="L289" t="str">
            <v/>
          </cell>
          <cell r="M289" t="str">
            <v/>
          </cell>
          <cell r="O289" t="str">
            <v/>
          </cell>
          <cell r="R289" t="str">
            <v/>
          </cell>
        </row>
        <row r="290">
          <cell r="K290" t="str">
            <v/>
          </cell>
          <cell r="L290" t="str">
            <v/>
          </cell>
          <cell r="M290" t="str">
            <v/>
          </cell>
          <cell r="O290" t="str">
            <v/>
          </cell>
          <cell r="R290" t="str">
            <v/>
          </cell>
        </row>
        <row r="291">
          <cell r="K291" t="str">
            <v/>
          </cell>
          <cell r="L291" t="str">
            <v/>
          </cell>
          <cell r="M291" t="str">
            <v/>
          </cell>
          <cell r="O291" t="str">
            <v/>
          </cell>
          <cell r="R291" t="str">
            <v/>
          </cell>
        </row>
        <row r="292">
          <cell r="K292" t="str">
            <v/>
          </cell>
          <cell r="L292" t="str">
            <v/>
          </cell>
          <cell r="M292" t="str">
            <v/>
          </cell>
          <cell r="O292" t="str">
            <v/>
          </cell>
          <cell r="R292" t="str">
            <v/>
          </cell>
        </row>
        <row r="293">
          <cell r="K293" t="str">
            <v/>
          </cell>
          <cell r="L293" t="str">
            <v/>
          </cell>
          <cell r="M293" t="str">
            <v/>
          </cell>
          <cell r="O293" t="str">
            <v/>
          </cell>
          <cell r="R293" t="str">
            <v/>
          </cell>
        </row>
        <row r="294">
          <cell r="K294" t="str">
            <v/>
          </cell>
          <cell r="L294" t="str">
            <v/>
          </cell>
          <cell r="M294" t="str">
            <v/>
          </cell>
          <cell r="O294" t="str">
            <v/>
          </cell>
          <cell r="R294" t="str">
            <v/>
          </cell>
        </row>
        <row r="295">
          <cell r="K295" t="str">
            <v/>
          </cell>
          <cell r="L295" t="str">
            <v/>
          </cell>
          <cell r="M295" t="str">
            <v/>
          </cell>
          <cell r="O295" t="str">
            <v/>
          </cell>
          <cell r="R295" t="str">
            <v/>
          </cell>
        </row>
        <row r="296">
          <cell r="K296" t="str">
            <v/>
          </cell>
          <cell r="L296" t="str">
            <v/>
          </cell>
          <cell r="M296" t="str">
            <v/>
          </cell>
          <cell r="O296" t="str">
            <v/>
          </cell>
          <cell r="R296" t="str">
            <v/>
          </cell>
        </row>
        <row r="297">
          <cell r="K297" t="str">
            <v/>
          </cell>
          <cell r="L297" t="str">
            <v/>
          </cell>
          <cell r="M297" t="str">
            <v/>
          </cell>
          <cell r="O297" t="str">
            <v/>
          </cell>
          <cell r="R297" t="str">
            <v/>
          </cell>
        </row>
        <row r="298">
          <cell r="K298" t="str">
            <v/>
          </cell>
          <cell r="L298" t="str">
            <v/>
          </cell>
          <cell r="M298" t="str">
            <v/>
          </cell>
          <cell r="O298" t="str">
            <v/>
          </cell>
          <cell r="R298" t="str">
            <v/>
          </cell>
        </row>
        <row r="299">
          <cell r="K299" t="str">
            <v/>
          </cell>
          <cell r="L299" t="str">
            <v/>
          </cell>
          <cell r="M299" t="str">
            <v/>
          </cell>
          <cell r="O299" t="str">
            <v/>
          </cell>
          <cell r="R299" t="str">
            <v/>
          </cell>
        </row>
        <row r="300">
          <cell r="K300" t="str">
            <v/>
          </cell>
          <cell r="L300" t="str">
            <v/>
          </cell>
          <cell r="M300" t="str">
            <v/>
          </cell>
          <cell r="O300" t="str">
            <v/>
          </cell>
          <cell r="R300" t="str">
            <v/>
          </cell>
        </row>
        <row r="301">
          <cell r="K301" t="str">
            <v/>
          </cell>
          <cell r="L301" t="str">
            <v/>
          </cell>
          <cell r="M301" t="str">
            <v/>
          </cell>
          <cell r="O301" t="str">
            <v/>
          </cell>
          <cell r="R301" t="str">
            <v/>
          </cell>
        </row>
        <row r="302">
          <cell r="K302" t="str">
            <v/>
          </cell>
          <cell r="L302" t="str">
            <v/>
          </cell>
          <cell r="M302" t="str">
            <v/>
          </cell>
          <cell r="O302" t="str">
            <v/>
          </cell>
          <cell r="R302" t="str">
            <v/>
          </cell>
        </row>
        <row r="303">
          <cell r="K303" t="str">
            <v/>
          </cell>
          <cell r="L303" t="str">
            <v/>
          </cell>
          <cell r="M303" t="str">
            <v/>
          </cell>
          <cell r="O303" t="str">
            <v/>
          </cell>
          <cell r="R303" t="str">
            <v/>
          </cell>
        </row>
      </sheetData>
      <sheetData sheetId="30">
        <row r="4">
          <cell r="G4" t="str">
            <v>(pls select)</v>
          </cell>
        </row>
        <row r="8">
          <cell r="H8" t="str">
            <v>(pls select)</v>
          </cell>
        </row>
        <row r="11">
          <cell r="G11" t="str">
            <v>NA</v>
          </cell>
        </row>
        <row r="13">
          <cell r="G13" t="str">
            <v>NA</v>
          </cell>
        </row>
        <row r="20">
          <cell r="G20" t="str">
            <v>NA</v>
          </cell>
        </row>
        <row r="23">
          <cell r="G23" t="str">
            <v>NA</v>
          </cell>
        </row>
        <row r="24">
          <cell r="G24" t="str">
            <v>NA</v>
          </cell>
        </row>
        <row r="27">
          <cell r="G27" t="str">
            <v>NA</v>
          </cell>
        </row>
        <row r="29">
          <cell r="G29" t="str">
            <v>VND</v>
          </cell>
        </row>
        <row r="30">
          <cell r="G30" t="str">
            <v>payable at the beginning</v>
          </cell>
        </row>
        <row r="32">
          <cell r="G32" t="str">
            <v>(pls select)</v>
          </cell>
        </row>
        <row r="36">
          <cell r="G36" t="str">
            <v>(pls select)</v>
          </cell>
        </row>
        <row r="40">
          <cell r="G40" t="str">
            <v>(pls select)</v>
          </cell>
        </row>
        <row r="45">
          <cell r="G45" t="str">
            <v>NA</v>
          </cell>
        </row>
        <row r="49">
          <cell r="G49" t="str">
            <v>NA</v>
          </cell>
        </row>
        <row r="53">
          <cell r="G53" t="str">
            <v>NA</v>
          </cell>
        </row>
        <row r="57">
          <cell r="G57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  <cell r="H72">
            <v>0</v>
          </cell>
        </row>
        <row r="75">
          <cell r="H75">
            <v>0</v>
          </cell>
        </row>
        <row r="124"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O124" t="str">
            <v/>
          </cell>
          <cell r="Q124" t="str">
            <v/>
          </cell>
          <cell r="R124" t="str">
            <v/>
          </cell>
        </row>
        <row r="125">
          <cell r="K125" t="str">
            <v/>
          </cell>
          <cell r="L125" t="str">
            <v/>
          </cell>
          <cell r="M125" t="str">
            <v/>
          </cell>
          <cell r="O125" t="str">
            <v/>
          </cell>
          <cell r="R125" t="str">
            <v/>
          </cell>
        </row>
        <row r="126">
          <cell r="K126" t="str">
            <v/>
          </cell>
          <cell r="L126" t="str">
            <v/>
          </cell>
          <cell r="M126" t="str">
            <v/>
          </cell>
          <cell r="O126" t="str">
            <v/>
          </cell>
          <cell r="R126" t="str">
            <v/>
          </cell>
        </row>
        <row r="127">
          <cell r="K127" t="str">
            <v/>
          </cell>
          <cell r="L127" t="str">
            <v/>
          </cell>
          <cell r="M127" t="str">
            <v/>
          </cell>
          <cell r="O127" t="str">
            <v/>
          </cell>
          <cell r="R127" t="str">
            <v/>
          </cell>
        </row>
        <row r="128">
          <cell r="K128" t="str">
            <v/>
          </cell>
          <cell r="L128" t="str">
            <v/>
          </cell>
          <cell r="M128" t="str">
            <v/>
          </cell>
          <cell r="O128" t="str">
            <v/>
          </cell>
          <cell r="R128" t="str">
            <v/>
          </cell>
        </row>
        <row r="129">
          <cell r="K129" t="str">
            <v/>
          </cell>
          <cell r="L129" t="str">
            <v/>
          </cell>
          <cell r="M129" t="str">
            <v/>
          </cell>
          <cell r="O129" t="str">
            <v/>
          </cell>
          <cell r="R129" t="str">
            <v/>
          </cell>
        </row>
        <row r="130">
          <cell r="K130" t="str">
            <v/>
          </cell>
          <cell r="L130" t="str">
            <v/>
          </cell>
          <cell r="M130" t="str">
            <v/>
          </cell>
          <cell r="O130" t="str">
            <v/>
          </cell>
          <cell r="R130" t="str">
            <v/>
          </cell>
        </row>
        <row r="131">
          <cell r="K131" t="str">
            <v/>
          </cell>
          <cell r="L131" t="str">
            <v/>
          </cell>
          <cell r="M131" t="str">
            <v/>
          </cell>
          <cell r="O131" t="str">
            <v/>
          </cell>
          <cell r="R131" t="str">
            <v/>
          </cell>
        </row>
        <row r="132">
          <cell r="K132" t="str">
            <v/>
          </cell>
          <cell r="L132" t="str">
            <v/>
          </cell>
          <cell r="M132" t="str">
            <v/>
          </cell>
          <cell r="O132" t="str">
            <v/>
          </cell>
          <cell r="R132" t="str">
            <v/>
          </cell>
        </row>
        <row r="133">
          <cell r="K133" t="str">
            <v/>
          </cell>
          <cell r="L133" t="str">
            <v/>
          </cell>
          <cell r="M133" t="str">
            <v/>
          </cell>
          <cell r="O133" t="str">
            <v/>
          </cell>
          <cell r="R133" t="str">
            <v/>
          </cell>
        </row>
        <row r="134">
          <cell r="K134" t="str">
            <v/>
          </cell>
          <cell r="L134" t="str">
            <v/>
          </cell>
          <cell r="M134" t="str">
            <v/>
          </cell>
          <cell r="O134" t="str">
            <v/>
          </cell>
          <cell r="R134" t="str">
            <v/>
          </cell>
        </row>
        <row r="135">
          <cell r="K135" t="str">
            <v/>
          </cell>
          <cell r="L135" t="str">
            <v/>
          </cell>
          <cell r="M135" t="str">
            <v/>
          </cell>
          <cell r="O135" t="str">
            <v/>
          </cell>
          <cell r="R135" t="str">
            <v/>
          </cell>
        </row>
        <row r="136">
          <cell r="K136" t="str">
            <v/>
          </cell>
          <cell r="L136" t="str">
            <v/>
          </cell>
          <cell r="M136" t="str">
            <v/>
          </cell>
          <cell r="O136" t="str">
            <v/>
          </cell>
          <cell r="R136" t="str">
            <v/>
          </cell>
        </row>
        <row r="137">
          <cell r="K137" t="str">
            <v/>
          </cell>
          <cell r="L137" t="str">
            <v/>
          </cell>
          <cell r="M137" t="str">
            <v/>
          </cell>
          <cell r="O137" t="str">
            <v/>
          </cell>
          <cell r="R137" t="str">
            <v/>
          </cell>
        </row>
        <row r="138">
          <cell r="K138" t="str">
            <v/>
          </cell>
          <cell r="L138" t="str">
            <v/>
          </cell>
          <cell r="M138" t="str">
            <v/>
          </cell>
          <cell r="O138" t="str">
            <v/>
          </cell>
          <cell r="R138" t="str">
            <v/>
          </cell>
        </row>
        <row r="139">
          <cell r="K139" t="str">
            <v/>
          </cell>
          <cell r="L139" t="str">
            <v/>
          </cell>
          <cell r="M139" t="str">
            <v/>
          </cell>
          <cell r="O139" t="str">
            <v/>
          </cell>
          <cell r="R139" t="str">
            <v/>
          </cell>
        </row>
        <row r="140">
          <cell r="K140" t="str">
            <v/>
          </cell>
          <cell r="L140" t="str">
            <v/>
          </cell>
          <cell r="M140" t="str">
            <v/>
          </cell>
          <cell r="O140" t="str">
            <v/>
          </cell>
          <cell r="R140" t="str">
            <v/>
          </cell>
        </row>
        <row r="141">
          <cell r="K141" t="str">
            <v/>
          </cell>
          <cell r="L141" t="str">
            <v/>
          </cell>
          <cell r="M141" t="str">
            <v/>
          </cell>
          <cell r="O141" t="str">
            <v/>
          </cell>
          <cell r="R141" t="str">
            <v/>
          </cell>
        </row>
        <row r="142">
          <cell r="K142" t="str">
            <v/>
          </cell>
          <cell r="L142" t="str">
            <v/>
          </cell>
          <cell r="M142" t="str">
            <v/>
          </cell>
          <cell r="O142" t="str">
            <v/>
          </cell>
          <cell r="R142" t="str">
            <v/>
          </cell>
        </row>
        <row r="143">
          <cell r="K143" t="str">
            <v/>
          </cell>
          <cell r="L143" t="str">
            <v/>
          </cell>
          <cell r="M143" t="str">
            <v/>
          </cell>
          <cell r="O143" t="str">
            <v/>
          </cell>
          <cell r="R143" t="str">
            <v/>
          </cell>
        </row>
        <row r="144">
          <cell r="K144" t="str">
            <v/>
          </cell>
          <cell r="L144" t="str">
            <v/>
          </cell>
          <cell r="M144" t="str">
            <v/>
          </cell>
          <cell r="O144" t="str">
            <v/>
          </cell>
          <cell r="R144" t="str">
            <v/>
          </cell>
        </row>
        <row r="145">
          <cell r="K145" t="str">
            <v/>
          </cell>
          <cell r="L145" t="str">
            <v/>
          </cell>
          <cell r="M145" t="str">
            <v/>
          </cell>
          <cell r="O145" t="str">
            <v/>
          </cell>
          <cell r="R145" t="str">
            <v/>
          </cell>
        </row>
        <row r="146">
          <cell r="K146" t="str">
            <v/>
          </cell>
          <cell r="L146" t="str">
            <v/>
          </cell>
          <cell r="M146" t="str">
            <v/>
          </cell>
          <cell r="O146" t="str">
            <v/>
          </cell>
          <cell r="R146" t="str">
            <v/>
          </cell>
        </row>
        <row r="147">
          <cell r="K147" t="str">
            <v/>
          </cell>
          <cell r="L147" t="str">
            <v/>
          </cell>
          <cell r="M147" t="str">
            <v/>
          </cell>
          <cell r="O147" t="str">
            <v/>
          </cell>
          <cell r="R147" t="str">
            <v/>
          </cell>
        </row>
        <row r="148">
          <cell r="K148" t="str">
            <v/>
          </cell>
          <cell r="L148" t="str">
            <v/>
          </cell>
          <cell r="M148" t="str">
            <v/>
          </cell>
          <cell r="O148" t="str">
            <v/>
          </cell>
          <cell r="R148" t="str">
            <v/>
          </cell>
        </row>
        <row r="149">
          <cell r="K149" t="str">
            <v/>
          </cell>
          <cell r="L149" t="str">
            <v/>
          </cell>
          <cell r="M149" t="str">
            <v/>
          </cell>
          <cell r="O149" t="str">
            <v/>
          </cell>
          <cell r="R149" t="str">
            <v/>
          </cell>
        </row>
        <row r="150">
          <cell r="K150" t="str">
            <v/>
          </cell>
          <cell r="L150" t="str">
            <v/>
          </cell>
          <cell r="M150" t="str">
            <v/>
          </cell>
          <cell r="O150" t="str">
            <v/>
          </cell>
          <cell r="R150" t="str">
            <v/>
          </cell>
        </row>
        <row r="151">
          <cell r="K151" t="str">
            <v/>
          </cell>
          <cell r="L151" t="str">
            <v/>
          </cell>
          <cell r="M151" t="str">
            <v/>
          </cell>
          <cell r="O151" t="str">
            <v/>
          </cell>
          <cell r="R151" t="str">
            <v/>
          </cell>
        </row>
        <row r="152">
          <cell r="K152" t="str">
            <v/>
          </cell>
          <cell r="L152" t="str">
            <v/>
          </cell>
          <cell r="M152" t="str">
            <v/>
          </cell>
          <cell r="O152" t="str">
            <v/>
          </cell>
          <cell r="R152" t="str">
            <v/>
          </cell>
        </row>
        <row r="153">
          <cell r="K153" t="str">
            <v/>
          </cell>
          <cell r="L153" t="str">
            <v/>
          </cell>
          <cell r="M153" t="str">
            <v/>
          </cell>
          <cell r="O153" t="str">
            <v/>
          </cell>
          <cell r="R153" t="str">
            <v/>
          </cell>
        </row>
        <row r="154">
          <cell r="K154" t="str">
            <v/>
          </cell>
          <cell r="L154" t="str">
            <v/>
          </cell>
          <cell r="M154" t="str">
            <v/>
          </cell>
          <cell r="O154" t="str">
            <v/>
          </cell>
          <cell r="R154" t="str">
            <v/>
          </cell>
        </row>
        <row r="155">
          <cell r="K155" t="str">
            <v/>
          </cell>
          <cell r="L155" t="str">
            <v/>
          </cell>
          <cell r="M155" t="str">
            <v/>
          </cell>
          <cell r="O155" t="str">
            <v/>
          </cell>
          <cell r="R155" t="str">
            <v/>
          </cell>
        </row>
        <row r="156">
          <cell r="K156" t="str">
            <v/>
          </cell>
          <cell r="L156" t="str">
            <v/>
          </cell>
          <cell r="M156" t="str">
            <v/>
          </cell>
          <cell r="O156" t="str">
            <v/>
          </cell>
          <cell r="R156" t="str">
            <v/>
          </cell>
        </row>
        <row r="157">
          <cell r="K157" t="str">
            <v/>
          </cell>
          <cell r="L157" t="str">
            <v/>
          </cell>
          <cell r="M157" t="str">
            <v/>
          </cell>
          <cell r="O157" t="str">
            <v/>
          </cell>
          <cell r="R157" t="str">
            <v/>
          </cell>
        </row>
        <row r="158">
          <cell r="K158" t="str">
            <v/>
          </cell>
          <cell r="L158" t="str">
            <v/>
          </cell>
          <cell r="M158" t="str">
            <v/>
          </cell>
          <cell r="O158" t="str">
            <v/>
          </cell>
          <cell r="R158" t="str">
            <v/>
          </cell>
        </row>
        <row r="159">
          <cell r="K159" t="str">
            <v/>
          </cell>
          <cell r="L159" t="str">
            <v/>
          </cell>
          <cell r="M159" t="str">
            <v/>
          </cell>
          <cell r="O159" t="str">
            <v/>
          </cell>
          <cell r="R159" t="str">
            <v/>
          </cell>
        </row>
        <row r="160">
          <cell r="K160" t="str">
            <v/>
          </cell>
          <cell r="L160" t="str">
            <v/>
          </cell>
          <cell r="M160" t="str">
            <v/>
          </cell>
          <cell r="O160" t="str">
            <v/>
          </cell>
          <cell r="R160" t="str">
            <v/>
          </cell>
        </row>
        <row r="161">
          <cell r="K161" t="str">
            <v/>
          </cell>
          <cell r="L161" t="str">
            <v/>
          </cell>
          <cell r="M161" t="str">
            <v/>
          </cell>
          <cell r="O161" t="str">
            <v/>
          </cell>
          <cell r="R161" t="str">
            <v/>
          </cell>
        </row>
        <row r="162">
          <cell r="K162" t="str">
            <v/>
          </cell>
          <cell r="L162" t="str">
            <v/>
          </cell>
          <cell r="M162" t="str">
            <v/>
          </cell>
          <cell r="O162" t="str">
            <v/>
          </cell>
          <cell r="R162" t="str">
            <v/>
          </cell>
        </row>
        <row r="163">
          <cell r="K163" t="str">
            <v/>
          </cell>
          <cell r="L163" t="str">
            <v/>
          </cell>
          <cell r="M163" t="str">
            <v/>
          </cell>
          <cell r="O163" t="str">
            <v/>
          </cell>
          <cell r="R163" t="str">
            <v/>
          </cell>
        </row>
        <row r="164">
          <cell r="K164" t="str">
            <v/>
          </cell>
          <cell r="L164" t="str">
            <v/>
          </cell>
          <cell r="M164" t="str">
            <v/>
          </cell>
          <cell r="O164" t="str">
            <v/>
          </cell>
          <cell r="R164" t="str">
            <v/>
          </cell>
        </row>
        <row r="165">
          <cell r="K165" t="str">
            <v/>
          </cell>
          <cell r="L165" t="str">
            <v/>
          </cell>
          <cell r="M165" t="str">
            <v/>
          </cell>
          <cell r="O165" t="str">
            <v/>
          </cell>
          <cell r="R165" t="str">
            <v/>
          </cell>
        </row>
        <row r="166">
          <cell r="K166" t="str">
            <v/>
          </cell>
          <cell r="L166" t="str">
            <v/>
          </cell>
          <cell r="M166" t="str">
            <v/>
          </cell>
          <cell r="O166" t="str">
            <v/>
          </cell>
          <cell r="R166" t="str">
            <v/>
          </cell>
        </row>
        <row r="167">
          <cell r="K167" t="str">
            <v/>
          </cell>
          <cell r="L167" t="str">
            <v/>
          </cell>
          <cell r="M167" t="str">
            <v/>
          </cell>
          <cell r="O167" t="str">
            <v/>
          </cell>
          <cell r="R167" t="str">
            <v/>
          </cell>
        </row>
        <row r="168">
          <cell r="K168" t="str">
            <v/>
          </cell>
          <cell r="L168" t="str">
            <v/>
          </cell>
          <cell r="M168" t="str">
            <v/>
          </cell>
          <cell r="O168" t="str">
            <v/>
          </cell>
          <cell r="R168" t="str">
            <v/>
          </cell>
        </row>
        <row r="169">
          <cell r="K169" t="str">
            <v/>
          </cell>
          <cell r="L169" t="str">
            <v/>
          </cell>
          <cell r="M169" t="str">
            <v/>
          </cell>
          <cell r="O169" t="str">
            <v/>
          </cell>
          <cell r="R169" t="str">
            <v/>
          </cell>
        </row>
        <row r="170">
          <cell r="K170" t="str">
            <v/>
          </cell>
          <cell r="L170" t="str">
            <v/>
          </cell>
          <cell r="M170" t="str">
            <v/>
          </cell>
          <cell r="O170" t="str">
            <v/>
          </cell>
          <cell r="R170" t="str">
            <v/>
          </cell>
        </row>
        <row r="171">
          <cell r="K171" t="str">
            <v/>
          </cell>
          <cell r="L171" t="str">
            <v/>
          </cell>
          <cell r="M171" t="str">
            <v/>
          </cell>
          <cell r="O171" t="str">
            <v/>
          </cell>
          <cell r="R171" t="str">
            <v/>
          </cell>
        </row>
        <row r="172">
          <cell r="K172" t="str">
            <v/>
          </cell>
          <cell r="L172" t="str">
            <v/>
          </cell>
          <cell r="M172" t="str">
            <v/>
          </cell>
          <cell r="O172" t="str">
            <v/>
          </cell>
          <cell r="R172" t="str">
            <v/>
          </cell>
        </row>
        <row r="173">
          <cell r="K173" t="str">
            <v/>
          </cell>
          <cell r="L173" t="str">
            <v/>
          </cell>
          <cell r="M173" t="str">
            <v/>
          </cell>
          <cell r="O173" t="str">
            <v/>
          </cell>
          <cell r="R173" t="str">
            <v/>
          </cell>
        </row>
        <row r="174">
          <cell r="K174" t="str">
            <v/>
          </cell>
          <cell r="L174" t="str">
            <v/>
          </cell>
          <cell r="M174" t="str">
            <v/>
          </cell>
          <cell r="O174" t="str">
            <v/>
          </cell>
          <cell r="R174" t="str">
            <v/>
          </cell>
        </row>
        <row r="175">
          <cell r="K175" t="str">
            <v/>
          </cell>
          <cell r="L175" t="str">
            <v/>
          </cell>
          <cell r="M175" t="str">
            <v/>
          </cell>
          <cell r="O175" t="str">
            <v/>
          </cell>
          <cell r="R175" t="str">
            <v/>
          </cell>
        </row>
        <row r="176">
          <cell r="K176" t="str">
            <v/>
          </cell>
          <cell r="L176" t="str">
            <v/>
          </cell>
          <cell r="M176" t="str">
            <v/>
          </cell>
          <cell r="O176" t="str">
            <v/>
          </cell>
          <cell r="R176" t="str">
            <v/>
          </cell>
        </row>
        <row r="177">
          <cell r="K177" t="str">
            <v/>
          </cell>
          <cell r="L177" t="str">
            <v/>
          </cell>
          <cell r="M177" t="str">
            <v/>
          </cell>
          <cell r="O177" t="str">
            <v/>
          </cell>
          <cell r="R177" t="str">
            <v/>
          </cell>
        </row>
        <row r="178">
          <cell r="K178" t="str">
            <v/>
          </cell>
          <cell r="L178" t="str">
            <v/>
          </cell>
          <cell r="M178" t="str">
            <v/>
          </cell>
          <cell r="O178" t="str">
            <v/>
          </cell>
          <cell r="R178" t="str">
            <v/>
          </cell>
        </row>
        <row r="179">
          <cell r="K179" t="str">
            <v/>
          </cell>
          <cell r="L179" t="str">
            <v/>
          </cell>
          <cell r="M179" t="str">
            <v/>
          </cell>
          <cell r="O179" t="str">
            <v/>
          </cell>
          <cell r="R179" t="str">
            <v/>
          </cell>
        </row>
        <row r="180">
          <cell r="K180" t="str">
            <v/>
          </cell>
          <cell r="L180" t="str">
            <v/>
          </cell>
          <cell r="M180" t="str">
            <v/>
          </cell>
          <cell r="O180" t="str">
            <v/>
          </cell>
          <cell r="R180" t="str">
            <v/>
          </cell>
        </row>
        <row r="181">
          <cell r="K181" t="str">
            <v/>
          </cell>
          <cell r="L181" t="str">
            <v/>
          </cell>
          <cell r="M181" t="str">
            <v/>
          </cell>
          <cell r="O181" t="str">
            <v/>
          </cell>
          <cell r="R181" t="str">
            <v/>
          </cell>
        </row>
        <row r="182">
          <cell r="K182" t="str">
            <v/>
          </cell>
          <cell r="L182" t="str">
            <v/>
          </cell>
          <cell r="M182" t="str">
            <v/>
          </cell>
          <cell r="O182" t="str">
            <v/>
          </cell>
          <cell r="R182" t="str">
            <v/>
          </cell>
        </row>
        <row r="183">
          <cell r="K183" t="str">
            <v/>
          </cell>
          <cell r="L183" t="str">
            <v/>
          </cell>
          <cell r="M183" t="str">
            <v/>
          </cell>
          <cell r="O183" t="str">
            <v/>
          </cell>
          <cell r="R183" t="str">
            <v/>
          </cell>
        </row>
        <row r="184">
          <cell r="K184" t="str">
            <v/>
          </cell>
          <cell r="L184" t="str">
            <v/>
          </cell>
          <cell r="M184" t="str">
            <v/>
          </cell>
          <cell r="O184" t="str">
            <v/>
          </cell>
          <cell r="R184" t="str">
            <v/>
          </cell>
        </row>
        <row r="185">
          <cell r="K185" t="str">
            <v/>
          </cell>
          <cell r="L185" t="str">
            <v/>
          </cell>
          <cell r="M185" t="str">
            <v/>
          </cell>
          <cell r="O185" t="str">
            <v/>
          </cell>
          <cell r="R185" t="str">
            <v/>
          </cell>
        </row>
        <row r="186">
          <cell r="K186" t="str">
            <v/>
          </cell>
          <cell r="L186" t="str">
            <v/>
          </cell>
          <cell r="M186" t="str">
            <v/>
          </cell>
          <cell r="O186" t="str">
            <v/>
          </cell>
          <cell r="R186" t="str">
            <v/>
          </cell>
        </row>
        <row r="187">
          <cell r="K187" t="str">
            <v/>
          </cell>
          <cell r="L187" t="str">
            <v/>
          </cell>
          <cell r="M187" t="str">
            <v/>
          </cell>
          <cell r="O187" t="str">
            <v/>
          </cell>
          <cell r="R187" t="str">
            <v/>
          </cell>
        </row>
        <row r="188">
          <cell r="K188" t="str">
            <v/>
          </cell>
          <cell r="L188" t="str">
            <v/>
          </cell>
          <cell r="M188" t="str">
            <v/>
          </cell>
          <cell r="O188" t="str">
            <v/>
          </cell>
          <cell r="R188" t="str">
            <v/>
          </cell>
        </row>
        <row r="189">
          <cell r="K189" t="str">
            <v/>
          </cell>
          <cell r="L189" t="str">
            <v/>
          </cell>
          <cell r="M189" t="str">
            <v/>
          </cell>
          <cell r="O189" t="str">
            <v/>
          </cell>
          <cell r="R189" t="str">
            <v/>
          </cell>
        </row>
        <row r="190">
          <cell r="K190" t="str">
            <v/>
          </cell>
          <cell r="L190" t="str">
            <v/>
          </cell>
          <cell r="M190" t="str">
            <v/>
          </cell>
          <cell r="O190" t="str">
            <v/>
          </cell>
          <cell r="R190" t="str">
            <v/>
          </cell>
        </row>
        <row r="191">
          <cell r="K191" t="str">
            <v/>
          </cell>
          <cell r="L191" t="str">
            <v/>
          </cell>
          <cell r="M191" t="str">
            <v/>
          </cell>
          <cell r="O191" t="str">
            <v/>
          </cell>
          <cell r="R191" t="str">
            <v/>
          </cell>
        </row>
        <row r="192">
          <cell r="K192" t="str">
            <v/>
          </cell>
          <cell r="L192" t="str">
            <v/>
          </cell>
          <cell r="M192" t="str">
            <v/>
          </cell>
          <cell r="O192" t="str">
            <v/>
          </cell>
          <cell r="R192" t="str">
            <v/>
          </cell>
        </row>
        <row r="193">
          <cell r="K193" t="str">
            <v/>
          </cell>
          <cell r="L193" t="str">
            <v/>
          </cell>
          <cell r="M193" t="str">
            <v/>
          </cell>
          <cell r="O193" t="str">
            <v/>
          </cell>
          <cell r="R193" t="str">
            <v/>
          </cell>
        </row>
        <row r="194">
          <cell r="K194" t="str">
            <v/>
          </cell>
          <cell r="L194" t="str">
            <v/>
          </cell>
          <cell r="M194" t="str">
            <v/>
          </cell>
          <cell r="O194" t="str">
            <v/>
          </cell>
          <cell r="R194" t="str">
            <v/>
          </cell>
        </row>
        <row r="195">
          <cell r="K195" t="str">
            <v/>
          </cell>
          <cell r="L195" t="str">
            <v/>
          </cell>
          <cell r="M195" t="str">
            <v/>
          </cell>
          <cell r="O195" t="str">
            <v/>
          </cell>
          <cell r="R195" t="str">
            <v/>
          </cell>
        </row>
        <row r="196">
          <cell r="K196" t="str">
            <v/>
          </cell>
          <cell r="L196" t="str">
            <v/>
          </cell>
          <cell r="M196" t="str">
            <v/>
          </cell>
          <cell r="O196" t="str">
            <v/>
          </cell>
          <cell r="R196" t="str">
            <v/>
          </cell>
        </row>
        <row r="197">
          <cell r="K197" t="str">
            <v/>
          </cell>
          <cell r="L197" t="str">
            <v/>
          </cell>
          <cell r="M197" t="str">
            <v/>
          </cell>
          <cell r="O197" t="str">
            <v/>
          </cell>
          <cell r="R197" t="str">
            <v/>
          </cell>
        </row>
        <row r="198">
          <cell r="K198" t="str">
            <v/>
          </cell>
          <cell r="L198" t="str">
            <v/>
          </cell>
          <cell r="M198" t="str">
            <v/>
          </cell>
          <cell r="O198" t="str">
            <v/>
          </cell>
          <cell r="R198" t="str">
            <v/>
          </cell>
        </row>
        <row r="199">
          <cell r="K199" t="str">
            <v/>
          </cell>
          <cell r="L199" t="str">
            <v/>
          </cell>
          <cell r="M199" t="str">
            <v/>
          </cell>
          <cell r="O199" t="str">
            <v/>
          </cell>
          <cell r="R199" t="str">
            <v/>
          </cell>
        </row>
        <row r="200">
          <cell r="K200" t="str">
            <v/>
          </cell>
          <cell r="L200" t="str">
            <v/>
          </cell>
          <cell r="M200" t="str">
            <v/>
          </cell>
          <cell r="O200" t="str">
            <v/>
          </cell>
          <cell r="R200" t="str">
            <v/>
          </cell>
        </row>
        <row r="201">
          <cell r="K201" t="str">
            <v/>
          </cell>
          <cell r="L201" t="str">
            <v/>
          </cell>
          <cell r="M201" t="str">
            <v/>
          </cell>
          <cell r="O201" t="str">
            <v/>
          </cell>
          <cell r="R201" t="str">
            <v/>
          </cell>
        </row>
        <row r="202">
          <cell r="K202" t="str">
            <v/>
          </cell>
          <cell r="L202" t="str">
            <v/>
          </cell>
          <cell r="M202" t="str">
            <v/>
          </cell>
          <cell r="O202" t="str">
            <v/>
          </cell>
          <cell r="R202" t="str">
            <v/>
          </cell>
        </row>
        <row r="203">
          <cell r="K203" t="str">
            <v/>
          </cell>
          <cell r="L203" t="str">
            <v/>
          </cell>
          <cell r="M203" t="str">
            <v/>
          </cell>
          <cell r="O203" t="str">
            <v/>
          </cell>
          <cell r="R203" t="str">
            <v/>
          </cell>
        </row>
        <row r="204">
          <cell r="K204" t="str">
            <v/>
          </cell>
          <cell r="L204" t="str">
            <v/>
          </cell>
          <cell r="M204" t="str">
            <v/>
          </cell>
          <cell r="O204" t="str">
            <v/>
          </cell>
          <cell r="R204" t="str">
            <v/>
          </cell>
        </row>
        <row r="205">
          <cell r="K205" t="str">
            <v/>
          </cell>
          <cell r="L205" t="str">
            <v/>
          </cell>
          <cell r="M205" t="str">
            <v/>
          </cell>
          <cell r="O205" t="str">
            <v/>
          </cell>
          <cell r="R205" t="str">
            <v/>
          </cell>
        </row>
        <row r="206">
          <cell r="K206" t="str">
            <v/>
          </cell>
          <cell r="L206" t="str">
            <v/>
          </cell>
          <cell r="M206" t="str">
            <v/>
          </cell>
          <cell r="O206" t="str">
            <v/>
          </cell>
          <cell r="R206" t="str">
            <v/>
          </cell>
        </row>
        <row r="207">
          <cell r="K207" t="str">
            <v/>
          </cell>
          <cell r="L207" t="str">
            <v/>
          </cell>
          <cell r="M207" t="str">
            <v/>
          </cell>
          <cell r="O207" t="str">
            <v/>
          </cell>
          <cell r="R207" t="str">
            <v/>
          </cell>
        </row>
        <row r="208">
          <cell r="K208" t="str">
            <v/>
          </cell>
          <cell r="L208" t="str">
            <v/>
          </cell>
          <cell r="M208" t="str">
            <v/>
          </cell>
          <cell r="O208" t="str">
            <v/>
          </cell>
          <cell r="R208" t="str">
            <v/>
          </cell>
        </row>
        <row r="209">
          <cell r="K209" t="str">
            <v/>
          </cell>
          <cell r="L209" t="str">
            <v/>
          </cell>
          <cell r="M209" t="str">
            <v/>
          </cell>
          <cell r="O209" t="str">
            <v/>
          </cell>
          <cell r="R209" t="str">
            <v/>
          </cell>
        </row>
        <row r="210">
          <cell r="K210" t="str">
            <v/>
          </cell>
          <cell r="L210" t="str">
            <v/>
          </cell>
          <cell r="M210" t="str">
            <v/>
          </cell>
          <cell r="O210" t="str">
            <v/>
          </cell>
          <cell r="R210" t="str">
            <v/>
          </cell>
        </row>
        <row r="211">
          <cell r="K211" t="str">
            <v/>
          </cell>
          <cell r="L211" t="str">
            <v/>
          </cell>
          <cell r="M211" t="str">
            <v/>
          </cell>
          <cell r="O211" t="str">
            <v/>
          </cell>
          <cell r="R211" t="str">
            <v/>
          </cell>
        </row>
        <row r="212">
          <cell r="K212" t="str">
            <v/>
          </cell>
          <cell r="L212" t="str">
            <v/>
          </cell>
          <cell r="M212" t="str">
            <v/>
          </cell>
          <cell r="O212" t="str">
            <v/>
          </cell>
          <cell r="R212" t="str">
            <v/>
          </cell>
        </row>
        <row r="213">
          <cell r="K213" t="str">
            <v/>
          </cell>
          <cell r="L213" t="str">
            <v/>
          </cell>
          <cell r="M213" t="str">
            <v/>
          </cell>
          <cell r="O213" t="str">
            <v/>
          </cell>
          <cell r="R213" t="str">
            <v/>
          </cell>
        </row>
        <row r="214">
          <cell r="K214" t="str">
            <v/>
          </cell>
          <cell r="L214" t="str">
            <v/>
          </cell>
          <cell r="M214" t="str">
            <v/>
          </cell>
          <cell r="O214" t="str">
            <v/>
          </cell>
          <cell r="R214" t="str">
            <v/>
          </cell>
        </row>
        <row r="215">
          <cell r="K215" t="str">
            <v/>
          </cell>
          <cell r="L215" t="str">
            <v/>
          </cell>
          <cell r="M215" t="str">
            <v/>
          </cell>
          <cell r="O215" t="str">
            <v/>
          </cell>
          <cell r="R215" t="str">
            <v/>
          </cell>
        </row>
        <row r="216">
          <cell r="K216" t="str">
            <v/>
          </cell>
          <cell r="L216" t="str">
            <v/>
          </cell>
          <cell r="M216" t="str">
            <v/>
          </cell>
          <cell r="O216" t="str">
            <v/>
          </cell>
          <cell r="R216" t="str">
            <v/>
          </cell>
        </row>
        <row r="217">
          <cell r="K217" t="str">
            <v/>
          </cell>
          <cell r="L217" t="str">
            <v/>
          </cell>
          <cell r="M217" t="str">
            <v/>
          </cell>
          <cell r="O217" t="str">
            <v/>
          </cell>
          <cell r="R217" t="str">
            <v/>
          </cell>
        </row>
        <row r="218">
          <cell r="K218" t="str">
            <v/>
          </cell>
          <cell r="L218" t="str">
            <v/>
          </cell>
          <cell r="M218" t="str">
            <v/>
          </cell>
          <cell r="O218" t="str">
            <v/>
          </cell>
          <cell r="R218" t="str">
            <v/>
          </cell>
        </row>
        <row r="219">
          <cell r="K219" t="str">
            <v/>
          </cell>
          <cell r="L219" t="str">
            <v/>
          </cell>
          <cell r="M219" t="str">
            <v/>
          </cell>
          <cell r="O219" t="str">
            <v/>
          </cell>
          <cell r="R219" t="str">
            <v/>
          </cell>
        </row>
        <row r="220">
          <cell r="K220" t="str">
            <v/>
          </cell>
          <cell r="L220" t="str">
            <v/>
          </cell>
          <cell r="M220" t="str">
            <v/>
          </cell>
          <cell r="O220" t="str">
            <v/>
          </cell>
          <cell r="R220" t="str">
            <v/>
          </cell>
        </row>
        <row r="221">
          <cell r="K221" t="str">
            <v/>
          </cell>
          <cell r="L221" t="str">
            <v/>
          </cell>
          <cell r="M221" t="str">
            <v/>
          </cell>
          <cell r="O221" t="str">
            <v/>
          </cell>
          <cell r="R221" t="str">
            <v/>
          </cell>
        </row>
        <row r="222">
          <cell r="K222" t="str">
            <v/>
          </cell>
          <cell r="L222" t="str">
            <v/>
          </cell>
          <cell r="M222" t="str">
            <v/>
          </cell>
          <cell r="O222" t="str">
            <v/>
          </cell>
          <cell r="R222" t="str">
            <v/>
          </cell>
        </row>
        <row r="223">
          <cell r="K223" t="str">
            <v/>
          </cell>
          <cell r="L223" t="str">
            <v/>
          </cell>
          <cell r="M223" t="str">
            <v/>
          </cell>
          <cell r="O223" t="str">
            <v/>
          </cell>
          <cell r="R223" t="str">
            <v/>
          </cell>
        </row>
        <row r="224">
          <cell r="K224" t="str">
            <v/>
          </cell>
          <cell r="L224" t="str">
            <v/>
          </cell>
          <cell r="M224" t="str">
            <v/>
          </cell>
          <cell r="O224" t="str">
            <v/>
          </cell>
          <cell r="R224" t="str">
            <v/>
          </cell>
        </row>
        <row r="225">
          <cell r="K225" t="str">
            <v/>
          </cell>
          <cell r="L225" t="str">
            <v/>
          </cell>
          <cell r="M225" t="str">
            <v/>
          </cell>
          <cell r="O225" t="str">
            <v/>
          </cell>
          <cell r="R225" t="str">
            <v/>
          </cell>
        </row>
        <row r="226">
          <cell r="K226" t="str">
            <v/>
          </cell>
          <cell r="L226" t="str">
            <v/>
          </cell>
          <cell r="M226" t="str">
            <v/>
          </cell>
          <cell r="O226" t="str">
            <v/>
          </cell>
          <cell r="R226" t="str">
            <v/>
          </cell>
        </row>
        <row r="227">
          <cell r="K227" t="str">
            <v/>
          </cell>
          <cell r="L227" t="str">
            <v/>
          </cell>
          <cell r="M227" t="str">
            <v/>
          </cell>
          <cell r="O227" t="str">
            <v/>
          </cell>
          <cell r="R227" t="str">
            <v/>
          </cell>
        </row>
        <row r="228">
          <cell r="K228" t="str">
            <v/>
          </cell>
          <cell r="L228" t="str">
            <v/>
          </cell>
          <cell r="M228" t="str">
            <v/>
          </cell>
          <cell r="O228" t="str">
            <v/>
          </cell>
          <cell r="R228" t="str">
            <v/>
          </cell>
        </row>
        <row r="229">
          <cell r="K229" t="str">
            <v/>
          </cell>
          <cell r="L229" t="str">
            <v/>
          </cell>
          <cell r="M229" t="str">
            <v/>
          </cell>
          <cell r="O229" t="str">
            <v/>
          </cell>
          <cell r="R229" t="str">
            <v/>
          </cell>
        </row>
        <row r="230">
          <cell r="K230" t="str">
            <v/>
          </cell>
          <cell r="L230" t="str">
            <v/>
          </cell>
          <cell r="M230" t="str">
            <v/>
          </cell>
          <cell r="O230" t="str">
            <v/>
          </cell>
          <cell r="R230" t="str">
            <v/>
          </cell>
        </row>
        <row r="231">
          <cell r="K231" t="str">
            <v/>
          </cell>
          <cell r="L231" t="str">
            <v/>
          </cell>
          <cell r="M231" t="str">
            <v/>
          </cell>
          <cell r="O231" t="str">
            <v/>
          </cell>
          <cell r="R231" t="str">
            <v/>
          </cell>
        </row>
        <row r="232">
          <cell r="K232" t="str">
            <v/>
          </cell>
          <cell r="L232" t="str">
            <v/>
          </cell>
          <cell r="M232" t="str">
            <v/>
          </cell>
          <cell r="O232" t="str">
            <v/>
          </cell>
          <cell r="R232" t="str">
            <v/>
          </cell>
        </row>
        <row r="233">
          <cell r="K233" t="str">
            <v/>
          </cell>
          <cell r="L233" t="str">
            <v/>
          </cell>
          <cell r="M233" t="str">
            <v/>
          </cell>
          <cell r="O233" t="str">
            <v/>
          </cell>
          <cell r="R233" t="str">
            <v/>
          </cell>
        </row>
        <row r="234">
          <cell r="K234" t="str">
            <v/>
          </cell>
          <cell r="L234" t="str">
            <v/>
          </cell>
          <cell r="M234" t="str">
            <v/>
          </cell>
          <cell r="O234" t="str">
            <v/>
          </cell>
          <cell r="R234" t="str">
            <v/>
          </cell>
        </row>
        <row r="235">
          <cell r="K235" t="str">
            <v/>
          </cell>
          <cell r="L235" t="str">
            <v/>
          </cell>
          <cell r="M235" t="str">
            <v/>
          </cell>
          <cell r="O235" t="str">
            <v/>
          </cell>
          <cell r="R235" t="str">
            <v/>
          </cell>
        </row>
        <row r="236">
          <cell r="K236" t="str">
            <v/>
          </cell>
          <cell r="L236" t="str">
            <v/>
          </cell>
          <cell r="M236" t="str">
            <v/>
          </cell>
          <cell r="O236" t="str">
            <v/>
          </cell>
          <cell r="R236" t="str">
            <v/>
          </cell>
        </row>
        <row r="237">
          <cell r="K237" t="str">
            <v/>
          </cell>
          <cell r="L237" t="str">
            <v/>
          </cell>
          <cell r="M237" t="str">
            <v/>
          </cell>
          <cell r="O237" t="str">
            <v/>
          </cell>
          <cell r="R237" t="str">
            <v/>
          </cell>
        </row>
        <row r="238">
          <cell r="K238" t="str">
            <v/>
          </cell>
          <cell r="L238" t="str">
            <v/>
          </cell>
          <cell r="M238" t="str">
            <v/>
          </cell>
          <cell r="O238" t="str">
            <v/>
          </cell>
          <cell r="R238" t="str">
            <v/>
          </cell>
        </row>
        <row r="239">
          <cell r="K239" t="str">
            <v/>
          </cell>
          <cell r="L239" t="str">
            <v/>
          </cell>
          <cell r="M239" t="str">
            <v/>
          </cell>
          <cell r="O239" t="str">
            <v/>
          </cell>
          <cell r="R239" t="str">
            <v/>
          </cell>
        </row>
        <row r="240">
          <cell r="K240" t="str">
            <v/>
          </cell>
          <cell r="L240" t="str">
            <v/>
          </cell>
          <cell r="M240" t="str">
            <v/>
          </cell>
          <cell r="O240" t="str">
            <v/>
          </cell>
          <cell r="R240" t="str">
            <v/>
          </cell>
        </row>
        <row r="241">
          <cell r="K241" t="str">
            <v/>
          </cell>
          <cell r="L241" t="str">
            <v/>
          </cell>
          <cell r="M241" t="str">
            <v/>
          </cell>
          <cell r="O241" t="str">
            <v/>
          </cell>
          <cell r="R241" t="str">
            <v/>
          </cell>
        </row>
        <row r="242">
          <cell r="K242" t="str">
            <v/>
          </cell>
          <cell r="L242" t="str">
            <v/>
          </cell>
          <cell r="M242" t="str">
            <v/>
          </cell>
          <cell r="O242" t="str">
            <v/>
          </cell>
          <cell r="R242" t="str">
            <v/>
          </cell>
        </row>
        <row r="243">
          <cell r="K243" t="str">
            <v/>
          </cell>
          <cell r="L243" t="str">
            <v/>
          </cell>
          <cell r="M243" t="str">
            <v/>
          </cell>
          <cell r="O243" t="str">
            <v/>
          </cell>
          <cell r="R243" t="str">
            <v/>
          </cell>
        </row>
        <row r="244">
          <cell r="K244" t="str">
            <v/>
          </cell>
          <cell r="L244" t="str">
            <v/>
          </cell>
          <cell r="M244" t="str">
            <v/>
          </cell>
          <cell r="O244" t="str">
            <v/>
          </cell>
          <cell r="R244" t="str">
            <v/>
          </cell>
        </row>
        <row r="245">
          <cell r="K245" t="str">
            <v/>
          </cell>
          <cell r="L245" t="str">
            <v/>
          </cell>
          <cell r="M245" t="str">
            <v/>
          </cell>
          <cell r="O245" t="str">
            <v/>
          </cell>
          <cell r="R245" t="str">
            <v/>
          </cell>
        </row>
        <row r="246">
          <cell r="K246" t="str">
            <v/>
          </cell>
          <cell r="L246" t="str">
            <v/>
          </cell>
          <cell r="M246" t="str">
            <v/>
          </cell>
          <cell r="O246" t="str">
            <v/>
          </cell>
          <cell r="R246" t="str">
            <v/>
          </cell>
        </row>
        <row r="247">
          <cell r="K247" t="str">
            <v/>
          </cell>
          <cell r="L247" t="str">
            <v/>
          </cell>
          <cell r="M247" t="str">
            <v/>
          </cell>
          <cell r="O247" t="str">
            <v/>
          </cell>
          <cell r="R247" t="str">
            <v/>
          </cell>
        </row>
        <row r="248">
          <cell r="K248" t="str">
            <v/>
          </cell>
          <cell r="L248" t="str">
            <v/>
          </cell>
          <cell r="M248" t="str">
            <v/>
          </cell>
          <cell r="O248" t="str">
            <v/>
          </cell>
          <cell r="R248" t="str">
            <v/>
          </cell>
        </row>
        <row r="249">
          <cell r="K249" t="str">
            <v/>
          </cell>
          <cell r="L249" t="str">
            <v/>
          </cell>
          <cell r="M249" t="str">
            <v/>
          </cell>
          <cell r="O249" t="str">
            <v/>
          </cell>
          <cell r="R249" t="str">
            <v/>
          </cell>
        </row>
        <row r="250">
          <cell r="K250" t="str">
            <v/>
          </cell>
          <cell r="L250" t="str">
            <v/>
          </cell>
          <cell r="M250" t="str">
            <v/>
          </cell>
          <cell r="O250" t="str">
            <v/>
          </cell>
          <cell r="R250" t="str">
            <v/>
          </cell>
        </row>
        <row r="251">
          <cell r="K251" t="str">
            <v/>
          </cell>
          <cell r="L251" t="str">
            <v/>
          </cell>
          <cell r="M251" t="str">
            <v/>
          </cell>
          <cell r="O251" t="str">
            <v/>
          </cell>
          <cell r="R251" t="str">
            <v/>
          </cell>
        </row>
        <row r="252">
          <cell r="K252" t="str">
            <v/>
          </cell>
          <cell r="L252" t="str">
            <v/>
          </cell>
          <cell r="M252" t="str">
            <v/>
          </cell>
          <cell r="O252" t="str">
            <v/>
          </cell>
          <cell r="R252" t="str">
            <v/>
          </cell>
        </row>
        <row r="253">
          <cell r="K253" t="str">
            <v/>
          </cell>
          <cell r="L253" t="str">
            <v/>
          </cell>
          <cell r="M253" t="str">
            <v/>
          </cell>
          <cell r="O253" t="str">
            <v/>
          </cell>
          <cell r="R253" t="str">
            <v/>
          </cell>
        </row>
        <row r="254">
          <cell r="K254" t="str">
            <v/>
          </cell>
          <cell r="L254" t="str">
            <v/>
          </cell>
          <cell r="M254" t="str">
            <v/>
          </cell>
          <cell r="O254" t="str">
            <v/>
          </cell>
          <cell r="R254" t="str">
            <v/>
          </cell>
        </row>
        <row r="255">
          <cell r="K255" t="str">
            <v/>
          </cell>
          <cell r="L255" t="str">
            <v/>
          </cell>
          <cell r="M255" t="str">
            <v/>
          </cell>
          <cell r="O255" t="str">
            <v/>
          </cell>
          <cell r="R255" t="str">
            <v/>
          </cell>
        </row>
        <row r="256">
          <cell r="K256" t="str">
            <v/>
          </cell>
          <cell r="L256" t="str">
            <v/>
          </cell>
          <cell r="M256" t="str">
            <v/>
          </cell>
          <cell r="O256" t="str">
            <v/>
          </cell>
          <cell r="R256" t="str">
            <v/>
          </cell>
        </row>
        <row r="257">
          <cell r="K257" t="str">
            <v/>
          </cell>
          <cell r="L257" t="str">
            <v/>
          </cell>
          <cell r="M257" t="str">
            <v/>
          </cell>
          <cell r="O257" t="str">
            <v/>
          </cell>
          <cell r="R257" t="str">
            <v/>
          </cell>
        </row>
        <row r="258">
          <cell r="K258" t="str">
            <v/>
          </cell>
          <cell r="L258" t="str">
            <v/>
          </cell>
          <cell r="M258" t="str">
            <v/>
          </cell>
          <cell r="O258" t="str">
            <v/>
          </cell>
          <cell r="R258" t="str">
            <v/>
          </cell>
        </row>
        <row r="259">
          <cell r="K259" t="str">
            <v/>
          </cell>
          <cell r="L259" t="str">
            <v/>
          </cell>
          <cell r="M259" t="str">
            <v/>
          </cell>
          <cell r="O259" t="str">
            <v/>
          </cell>
          <cell r="R259" t="str">
            <v/>
          </cell>
        </row>
        <row r="260">
          <cell r="K260" t="str">
            <v/>
          </cell>
          <cell r="L260" t="str">
            <v/>
          </cell>
          <cell r="M260" t="str">
            <v/>
          </cell>
          <cell r="O260" t="str">
            <v/>
          </cell>
          <cell r="R260" t="str">
            <v/>
          </cell>
        </row>
        <row r="261">
          <cell r="K261" t="str">
            <v/>
          </cell>
          <cell r="L261" t="str">
            <v/>
          </cell>
          <cell r="M261" t="str">
            <v/>
          </cell>
          <cell r="O261" t="str">
            <v/>
          </cell>
          <cell r="R261" t="str">
            <v/>
          </cell>
        </row>
        <row r="262">
          <cell r="K262" t="str">
            <v/>
          </cell>
          <cell r="L262" t="str">
            <v/>
          </cell>
          <cell r="M262" t="str">
            <v/>
          </cell>
          <cell r="O262" t="str">
            <v/>
          </cell>
          <cell r="R262" t="str">
            <v/>
          </cell>
        </row>
        <row r="263">
          <cell r="K263" t="str">
            <v/>
          </cell>
          <cell r="L263" t="str">
            <v/>
          </cell>
          <cell r="M263" t="str">
            <v/>
          </cell>
          <cell r="O263" t="str">
            <v/>
          </cell>
          <cell r="R263" t="str">
            <v/>
          </cell>
        </row>
        <row r="264">
          <cell r="K264" t="str">
            <v/>
          </cell>
          <cell r="L264" t="str">
            <v/>
          </cell>
          <cell r="M264" t="str">
            <v/>
          </cell>
          <cell r="O264" t="str">
            <v/>
          </cell>
          <cell r="R264" t="str">
            <v/>
          </cell>
        </row>
        <row r="265">
          <cell r="K265" t="str">
            <v/>
          </cell>
          <cell r="L265" t="str">
            <v/>
          </cell>
          <cell r="M265" t="str">
            <v/>
          </cell>
          <cell r="O265" t="str">
            <v/>
          </cell>
          <cell r="R265" t="str">
            <v/>
          </cell>
        </row>
        <row r="266">
          <cell r="K266" t="str">
            <v/>
          </cell>
          <cell r="L266" t="str">
            <v/>
          </cell>
          <cell r="M266" t="str">
            <v/>
          </cell>
          <cell r="O266" t="str">
            <v/>
          </cell>
          <cell r="R266" t="str">
            <v/>
          </cell>
        </row>
        <row r="267">
          <cell r="K267" t="str">
            <v/>
          </cell>
          <cell r="L267" t="str">
            <v/>
          </cell>
          <cell r="M267" t="str">
            <v/>
          </cell>
          <cell r="O267" t="str">
            <v/>
          </cell>
          <cell r="R267" t="str">
            <v/>
          </cell>
        </row>
        <row r="268">
          <cell r="K268" t="str">
            <v/>
          </cell>
          <cell r="L268" t="str">
            <v/>
          </cell>
          <cell r="M268" t="str">
            <v/>
          </cell>
          <cell r="O268" t="str">
            <v/>
          </cell>
          <cell r="R268" t="str">
            <v/>
          </cell>
        </row>
        <row r="269">
          <cell r="K269" t="str">
            <v/>
          </cell>
          <cell r="L269" t="str">
            <v/>
          </cell>
          <cell r="M269" t="str">
            <v/>
          </cell>
          <cell r="O269" t="str">
            <v/>
          </cell>
          <cell r="R269" t="str">
            <v/>
          </cell>
        </row>
        <row r="270">
          <cell r="K270" t="str">
            <v/>
          </cell>
          <cell r="L270" t="str">
            <v/>
          </cell>
          <cell r="M270" t="str">
            <v/>
          </cell>
          <cell r="O270" t="str">
            <v/>
          </cell>
          <cell r="R270" t="str">
            <v/>
          </cell>
        </row>
        <row r="271">
          <cell r="K271" t="str">
            <v/>
          </cell>
          <cell r="L271" t="str">
            <v/>
          </cell>
          <cell r="M271" t="str">
            <v/>
          </cell>
          <cell r="O271" t="str">
            <v/>
          </cell>
          <cell r="R271" t="str">
            <v/>
          </cell>
        </row>
        <row r="272">
          <cell r="K272" t="str">
            <v/>
          </cell>
          <cell r="L272" t="str">
            <v/>
          </cell>
          <cell r="M272" t="str">
            <v/>
          </cell>
          <cell r="O272" t="str">
            <v/>
          </cell>
          <cell r="R272" t="str">
            <v/>
          </cell>
        </row>
        <row r="273">
          <cell r="K273" t="str">
            <v/>
          </cell>
          <cell r="L273" t="str">
            <v/>
          </cell>
          <cell r="M273" t="str">
            <v/>
          </cell>
          <cell r="O273" t="str">
            <v/>
          </cell>
          <cell r="R273" t="str">
            <v/>
          </cell>
        </row>
        <row r="274">
          <cell r="K274" t="str">
            <v/>
          </cell>
          <cell r="L274" t="str">
            <v/>
          </cell>
          <cell r="M274" t="str">
            <v/>
          </cell>
          <cell r="O274" t="str">
            <v/>
          </cell>
          <cell r="R274" t="str">
            <v/>
          </cell>
        </row>
        <row r="275">
          <cell r="K275" t="str">
            <v/>
          </cell>
          <cell r="L275" t="str">
            <v/>
          </cell>
          <cell r="M275" t="str">
            <v/>
          </cell>
          <cell r="O275" t="str">
            <v/>
          </cell>
          <cell r="R275" t="str">
            <v/>
          </cell>
        </row>
        <row r="276">
          <cell r="K276" t="str">
            <v/>
          </cell>
          <cell r="L276" t="str">
            <v/>
          </cell>
          <cell r="M276" t="str">
            <v/>
          </cell>
          <cell r="O276" t="str">
            <v/>
          </cell>
          <cell r="R276" t="str">
            <v/>
          </cell>
        </row>
        <row r="277">
          <cell r="K277" t="str">
            <v/>
          </cell>
          <cell r="L277" t="str">
            <v/>
          </cell>
          <cell r="M277" t="str">
            <v/>
          </cell>
          <cell r="O277" t="str">
            <v/>
          </cell>
          <cell r="R277" t="str">
            <v/>
          </cell>
        </row>
        <row r="278">
          <cell r="K278" t="str">
            <v/>
          </cell>
          <cell r="L278" t="str">
            <v/>
          </cell>
          <cell r="M278" t="str">
            <v/>
          </cell>
          <cell r="O278" t="str">
            <v/>
          </cell>
          <cell r="R278" t="str">
            <v/>
          </cell>
        </row>
        <row r="279">
          <cell r="K279" t="str">
            <v/>
          </cell>
          <cell r="L279" t="str">
            <v/>
          </cell>
          <cell r="M279" t="str">
            <v/>
          </cell>
          <cell r="O279" t="str">
            <v/>
          </cell>
          <cell r="R279" t="str">
            <v/>
          </cell>
        </row>
        <row r="280">
          <cell r="K280" t="str">
            <v/>
          </cell>
          <cell r="L280" t="str">
            <v/>
          </cell>
          <cell r="M280" t="str">
            <v/>
          </cell>
          <cell r="O280" t="str">
            <v/>
          </cell>
          <cell r="R280" t="str">
            <v/>
          </cell>
        </row>
        <row r="281">
          <cell r="K281" t="str">
            <v/>
          </cell>
          <cell r="L281" t="str">
            <v/>
          </cell>
          <cell r="M281" t="str">
            <v/>
          </cell>
          <cell r="O281" t="str">
            <v/>
          </cell>
          <cell r="R281" t="str">
            <v/>
          </cell>
        </row>
        <row r="282">
          <cell r="K282" t="str">
            <v/>
          </cell>
          <cell r="L282" t="str">
            <v/>
          </cell>
          <cell r="M282" t="str">
            <v/>
          </cell>
          <cell r="O282" t="str">
            <v/>
          </cell>
          <cell r="R282" t="str">
            <v/>
          </cell>
        </row>
        <row r="283">
          <cell r="K283" t="str">
            <v/>
          </cell>
          <cell r="L283" t="str">
            <v/>
          </cell>
          <cell r="M283" t="str">
            <v/>
          </cell>
          <cell r="O283" t="str">
            <v/>
          </cell>
          <cell r="R283" t="str">
            <v/>
          </cell>
        </row>
        <row r="284">
          <cell r="K284" t="str">
            <v/>
          </cell>
          <cell r="L284" t="str">
            <v/>
          </cell>
          <cell r="M284" t="str">
            <v/>
          </cell>
          <cell r="O284" t="str">
            <v/>
          </cell>
          <cell r="R284" t="str">
            <v/>
          </cell>
        </row>
        <row r="285">
          <cell r="K285" t="str">
            <v/>
          </cell>
          <cell r="L285" t="str">
            <v/>
          </cell>
          <cell r="M285" t="str">
            <v/>
          </cell>
          <cell r="O285" t="str">
            <v/>
          </cell>
          <cell r="R285" t="str">
            <v/>
          </cell>
        </row>
        <row r="286">
          <cell r="K286" t="str">
            <v/>
          </cell>
          <cell r="L286" t="str">
            <v/>
          </cell>
          <cell r="M286" t="str">
            <v/>
          </cell>
          <cell r="O286" t="str">
            <v/>
          </cell>
          <cell r="R286" t="str">
            <v/>
          </cell>
        </row>
        <row r="287">
          <cell r="K287" t="str">
            <v/>
          </cell>
          <cell r="L287" t="str">
            <v/>
          </cell>
          <cell r="M287" t="str">
            <v/>
          </cell>
          <cell r="O287" t="str">
            <v/>
          </cell>
          <cell r="R287" t="str">
            <v/>
          </cell>
        </row>
        <row r="288">
          <cell r="K288" t="str">
            <v/>
          </cell>
          <cell r="L288" t="str">
            <v/>
          </cell>
          <cell r="M288" t="str">
            <v/>
          </cell>
          <cell r="O288" t="str">
            <v/>
          </cell>
          <cell r="R288" t="str">
            <v/>
          </cell>
        </row>
        <row r="289">
          <cell r="K289" t="str">
            <v/>
          </cell>
          <cell r="L289" t="str">
            <v/>
          </cell>
          <cell r="M289" t="str">
            <v/>
          </cell>
          <cell r="O289" t="str">
            <v/>
          </cell>
          <cell r="R289" t="str">
            <v/>
          </cell>
        </row>
        <row r="290">
          <cell r="K290" t="str">
            <v/>
          </cell>
          <cell r="L290" t="str">
            <v/>
          </cell>
          <cell r="M290" t="str">
            <v/>
          </cell>
          <cell r="O290" t="str">
            <v/>
          </cell>
          <cell r="R290" t="str">
            <v/>
          </cell>
        </row>
        <row r="291">
          <cell r="K291" t="str">
            <v/>
          </cell>
          <cell r="L291" t="str">
            <v/>
          </cell>
          <cell r="M291" t="str">
            <v/>
          </cell>
          <cell r="O291" t="str">
            <v/>
          </cell>
          <cell r="R291" t="str">
            <v/>
          </cell>
        </row>
        <row r="292">
          <cell r="K292" t="str">
            <v/>
          </cell>
          <cell r="L292" t="str">
            <v/>
          </cell>
          <cell r="M292" t="str">
            <v/>
          </cell>
          <cell r="O292" t="str">
            <v/>
          </cell>
          <cell r="R292" t="str">
            <v/>
          </cell>
        </row>
        <row r="293">
          <cell r="K293" t="str">
            <v/>
          </cell>
          <cell r="L293" t="str">
            <v/>
          </cell>
          <cell r="M293" t="str">
            <v/>
          </cell>
          <cell r="O293" t="str">
            <v/>
          </cell>
          <cell r="R293" t="str">
            <v/>
          </cell>
        </row>
        <row r="294">
          <cell r="K294" t="str">
            <v/>
          </cell>
          <cell r="L294" t="str">
            <v/>
          </cell>
          <cell r="M294" t="str">
            <v/>
          </cell>
          <cell r="O294" t="str">
            <v/>
          </cell>
          <cell r="R294" t="str">
            <v/>
          </cell>
        </row>
        <row r="295">
          <cell r="K295" t="str">
            <v/>
          </cell>
          <cell r="L295" t="str">
            <v/>
          </cell>
          <cell r="M295" t="str">
            <v/>
          </cell>
          <cell r="O295" t="str">
            <v/>
          </cell>
          <cell r="R295" t="str">
            <v/>
          </cell>
        </row>
        <row r="296">
          <cell r="K296" t="str">
            <v/>
          </cell>
          <cell r="L296" t="str">
            <v/>
          </cell>
          <cell r="M296" t="str">
            <v/>
          </cell>
          <cell r="O296" t="str">
            <v/>
          </cell>
          <cell r="R296" t="str">
            <v/>
          </cell>
        </row>
        <row r="297">
          <cell r="K297" t="str">
            <v/>
          </cell>
          <cell r="L297" t="str">
            <v/>
          </cell>
          <cell r="M297" t="str">
            <v/>
          </cell>
          <cell r="O297" t="str">
            <v/>
          </cell>
          <cell r="R297" t="str">
            <v/>
          </cell>
        </row>
        <row r="298">
          <cell r="K298" t="str">
            <v/>
          </cell>
          <cell r="L298" t="str">
            <v/>
          </cell>
          <cell r="M298" t="str">
            <v/>
          </cell>
          <cell r="O298" t="str">
            <v/>
          </cell>
          <cell r="R298" t="str">
            <v/>
          </cell>
        </row>
        <row r="299">
          <cell r="K299" t="str">
            <v/>
          </cell>
          <cell r="L299" t="str">
            <v/>
          </cell>
          <cell r="M299" t="str">
            <v/>
          </cell>
          <cell r="O299" t="str">
            <v/>
          </cell>
          <cell r="R299" t="str">
            <v/>
          </cell>
        </row>
        <row r="300">
          <cell r="K300" t="str">
            <v/>
          </cell>
          <cell r="L300" t="str">
            <v/>
          </cell>
          <cell r="M300" t="str">
            <v/>
          </cell>
          <cell r="O300" t="str">
            <v/>
          </cell>
          <cell r="R300" t="str">
            <v/>
          </cell>
        </row>
        <row r="301">
          <cell r="K301" t="str">
            <v/>
          </cell>
          <cell r="L301" t="str">
            <v/>
          </cell>
          <cell r="M301" t="str">
            <v/>
          </cell>
          <cell r="O301" t="str">
            <v/>
          </cell>
          <cell r="R301" t="str">
            <v/>
          </cell>
        </row>
        <row r="302">
          <cell r="K302" t="str">
            <v/>
          </cell>
          <cell r="L302" t="str">
            <v/>
          </cell>
          <cell r="M302" t="str">
            <v/>
          </cell>
          <cell r="O302" t="str">
            <v/>
          </cell>
          <cell r="R302" t="str">
            <v/>
          </cell>
        </row>
        <row r="303">
          <cell r="K303" t="str">
            <v/>
          </cell>
          <cell r="L303" t="str">
            <v/>
          </cell>
          <cell r="M303" t="str">
            <v/>
          </cell>
          <cell r="O303" t="str">
            <v/>
          </cell>
          <cell r="R303" t="str">
            <v/>
          </cell>
        </row>
      </sheetData>
      <sheetData sheetId="31">
        <row r="4">
          <cell r="G4" t="str">
            <v>(pls select)</v>
          </cell>
        </row>
        <row r="8">
          <cell r="H8" t="str">
            <v>(pls select)</v>
          </cell>
        </row>
        <row r="11">
          <cell r="G11" t="str">
            <v>NA</v>
          </cell>
        </row>
        <row r="13">
          <cell r="G13" t="str">
            <v>NA</v>
          </cell>
        </row>
        <row r="20">
          <cell r="G20" t="str">
            <v>NA</v>
          </cell>
        </row>
        <row r="23">
          <cell r="G23" t="str">
            <v>NA</v>
          </cell>
        </row>
        <row r="24">
          <cell r="G24" t="str">
            <v>NA</v>
          </cell>
        </row>
        <row r="27">
          <cell r="G27" t="str">
            <v>NA</v>
          </cell>
        </row>
        <row r="29">
          <cell r="G29" t="str">
            <v>VND</v>
          </cell>
        </row>
        <row r="30">
          <cell r="G30" t="str">
            <v>payable at the beginning</v>
          </cell>
        </row>
        <row r="32">
          <cell r="G32" t="str">
            <v>(pls select)</v>
          </cell>
        </row>
        <row r="36">
          <cell r="G36" t="str">
            <v>(pls select)</v>
          </cell>
        </row>
        <row r="40">
          <cell r="G40" t="str">
            <v>(pls select)</v>
          </cell>
        </row>
        <row r="45">
          <cell r="G45" t="str">
            <v>NA</v>
          </cell>
        </row>
        <row r="49">
          <cell r="G49" t="str">
            <v>NA</v>
          </cell>
        </row>
        <row r="53">
          <cell r="G53" t="str">
            <v>NA</v>
          </cell>
        </row>
        <row r="57">
          <cell r="G57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  <cell r="H72">
            <v>0</v>
          </cell>
        </row>
        <row r="75">
          <cell r="H75">
            <v>0</v>
          </cell>
        </row>
        <row r="124"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O124" t="str">
            <v/>
          </cell>
          <cell r="Q124" t="str">
            <v/>
          </cell>
          <cell r="R124" t="str">
            <v/>
          </cell>
        </row>
        <row r="125">
          <cell r="K125" t="str">
            <v/>
          </cell>
          <cell r="L125" t="str">
            <v/>
          </cell>
          <cell r="M125" t="str">
            <v/>
          </cell>
          <cell r="O125" t="str">
            <v/>
          </cell>
          <cell r="R125" t="str">
            <v/>
          </cell>
        </row>
        <row r="126">
          <cell r="K126" t="str">
            <v/>
          </cell>
          <cell r="L126" t="str">
            <v/>
          </cell>
          <cell r="M126" t="str">
            <v/>
          </cell>
          <cell r="O126" t="str">
            <v/>
          </cell>
          <cell r="R126" t="str">
            <v/>
          </cell>
        </row>
        <row r="127">
          <cell r="K127" t="str">
            <v/>
          </cell>
          <cell r="L127" t="str">
            <v/>
          </cell>
          <cell r="M127" t="str">
            <v/>
          </cell>
          <cell r="O127" t="str">
            <v/>
          </cell>
          <cell r="R127" t="str">
            <v/>
          </cell>
        </row>
        <row r="128">
          <cell r="K128" t="str">
            <v/>
          </cell>
          <cell r="L128" t="str">
            <v/>
          </cell>
          <cell r="M128" t="str">
            <v/>
          </cell>
          <cell r="O128" t="str">
            <v/>
          </cell>
          <cell r="R128" t="str">
            <v/>
          </cell>
        </row>
        <row r="129">
          <cell r="K129" t="str">
            <v/>
          </cell>
          <cell r="L129" t="str">
            <v/>
          </cell>
          <cell r="M129" t="str">
            <v/>
          </cell>
          <cell r="O129" t="str">
            <v/>
          </cell>
          <cell r="R129" t="str">
            <v/>
          </cell>
        </row>
        <row r="130">
          <cell r="K130" t="str">
            <v/>
          </cell>
          <cell r="L130" t="str">
            <v/>
          </cell>
          <cell r="M130" t="str">
            <v/>
          </cell>
          <cell r="O130" t="str">
            <v/>
          </cell>
          <cell r="R130" t="str">
            <v/>
          </cell>
        </row>
        <row r="131">
          <cell r="K131" t="str">
            <v/>
          </cell>
          <cell r="L131" t="str">
            <v/>
          </cell>
          <cell r="M131" t="str">
            <v/>
          </cell>
          <cell r="O131" t="str">
            <v/>
          </cell>
          <cell r="R131" t="str">
            <v/>
          </cell>
        </row>
        <row r="132">
          <cell r="K132" t="str">
            <v/>
          </cell>
          <cell r="L132" t="str">
            <v/>
          </cell>
          <cell r="M132" t="str">
            <v/>
          </cell>
          <cell r="O132" t="str">
            <v/>
          </cell>
          <cell r="R132" t="str">
            <v/>
          </cell>
        </row>
        <row r="133">
          <cell r="K133" t="str">
            <v/>
          </cell>
          <cell r="L133" t="str">
            <v/>
          </cell>
          <cell r="M133" t="str">
            <v/>
          </cell>
          <cell r="O133" t="str">
            <v/>
          </cell>
          <cell r="R133" t="str">
            <v/>
          </cell>
        </row>
        <row r="134">
          <cell r="K134" t="str">
            <v/>
          </cell>
          <cell r="L134" t="str">
            <v/>
          </cell>
          <cell r="M134" t="str">
            <v/>
          </cell>
          <cell r="O134" t="str">
            <v/>
          </cell>
          <cell r="R134" t="str">
            <v/>
          </cell>
        </row>
        <row r="135">
          <cell r="K135" t="str">
            <v/>
          </cell>
          <cell r="L135" t="str">
            <v/>
          </cell>
          <cell r="M135" t="str">
            <v/>
          </cell>
          <cell r="O135" t="str">
            <v/>
          </cell>
          <cell r="R135" t="str">
            <v/>
          </cell>
        </row>
        <row r="136">
          <cell r="K136" t="str">
            <v/>
          </cell>
          <cell r="L136" t="str">
            <v/>
          </cell>
          <cell r="M136" t="str">
            <v/>
          </cell>
          <cell r="O136" t="str">
            <v/>
          </cell>
          <cell r="R136" t="str">
            <v/>
          </cell>
        </row>
        <row r="137">
          <cell r="K137" t="str">
            <v/>
          </cell>
          <cell r="L137" t="str">
            <v/>
          </cell>
          <cell r="M137" t="str">
            <v/>
          </cell>
          <cell r="O137" t="str">
            <v/>
          </cell>
          <cell r="R137" t="str">
            <v/>
          </cell>
        </row>
        <row r="138">
          <cell r="K138" t="str">
            <v/>
          </cell>
          <cell r="L138" t="str">
            <v/>
          </cell>
          <cell r="M138" t="str">
            <v/>
          </cell>
          <cell r="O138" t="str">
            <v/>
          </cell>
          <cell r="R138" t="str">
            <v/>
          </cell>
        </row>
        <row r="139">
          <cell r="K139" t="str">
            <v/>
          </cell>
          <cell r="L139" t="str">
            <v/>
          </cell>
          <cell r="M139" t="str">
            <v/>
          </cell>
          <cell r="O139" t="str">
            <v/>
          </cell>
          <cell r="R139" t="str">
            <v/>
          </cell>
        </row>
        <row r="140">
          <cell r="K140" t="str">
            <v/>
          </cell>
          <cell r="L140" t="str">
            <v/>
          </cell>
          <cell r="M140" t="str">
            <v/>
          </cell>
          <cell r="O140" t="str">
            <v/>
          </cell>
          <cell r="R140" t="str">
            <v/>
          </cell>
        </row>
        <row r="141">
          <cell r="K141" t="str">
            <v/>
          </cell>
          <cell r="L141" t="str">
            <v/>
          </cell>
          <cell r="M141" t="str">
            <v/>
          </cell>
          <cell r="O141" t="str">
            <v/>
          </cell>
          <cell r="R141" t="str">
            <v/>
          </cell>
        </row>
        <row r="142">
          <cell r="K142" t="str">
            <v/>
          </cell>
          <cell r="L142" t="str">
            <v/>
          </cell>
          <cell r="M142" t="str">
            <v/>
          </cell>
          <cell r="O142" t="str">
            <v/>
          </cell>
          <cell r="R142" t="str">
            <v/>
          </cell>
        </row>
        <row r="143">
          <cell r="K143" t="str">
            <v/>
          </cell>
          <cell r="L143" t="str">
            <v/>
          </cell>
          <cell r="M143" t="str">
            <v/>
          </cell>
          <cell r="O143" t="str">
            <v/>
          </cell>
          <cell r="R143" t="str">
            <v/>
          </cell>
        </row>
        <row r="144">
          <cell r="K144" t="str">
            <v/>
          </cell>
          <cell r="L144" t="str">
            <v/>
          </cell>
          <cell r="M144" t="str">
            <v/>
          </cell>
          <cell r="O144" t="str">
            <v/>
          </cell>
          <cell r="R144" t="str">
            <v/>
          </cell>
        </row>
        <row r="145">
          <cell r="K145" t="str">
            <v/>
          </cell>
          <cell r="L145" t="str">
            <v/>
          </cell>
          <cell r="M145" t="str">
            <v/>
          </cell>
          <cell r="O145" t="str">
            <v/>
          </cell>
          <cell r="R145" t="str">
            <v/>
          </cell>
        </row>
        <row r="146">
          <cell r="K146" t="str">
            <v/>
          </cell>
          <cell r="L146" t="str">
            <v/>
          </cell>
          <cell r="M146" t="str">
            <v/>
          </cell>
          <cell r="O146" t="str">
            <v/>
          </cell>
          <cell r="R146" t="str">
            <v/>
          </cell>
        </row>
        <row r="147">
          <cell r="K147" t="str">
            <v/>
          </cell>
          <cell r="L147" t="str">
            <v/>
          </cell>
          <cell r="M147" t="str">
            <v/>
          </cell>
          <cell r="O147" t="str">
            <v/>
          </cell>
          <cell r="R147" t="str">
            <v/>
          </cell>
        </row>
        <row r="148">
          <cell r="K148" t="str">
            <v/>
          </cell>
          <cell r="L148" t="str">
            <v/>
          </cell>
          <cell r="M148" t="str">
            <v/>
          </cell>
          <cell r="O148" t="str">
            <v/>
          </cell>
          <cell r="R148" t="str">
            <v/>
          </cell>
        </row>
        <row r="149">
          <cell r="K149" t="str">
            <v/>
          </cell>
          <cell r="L149" t="str">
            <v/>
          </cell>
          <cell r="M149" t="str">
            <v/>
          </cell>
          <cell r="O149" t="str">
            <v/>
          </cell>
          <cell r="R149" t="str">
            <v/>
          </cell>
        </row>
        <row r="150">
          <cell r="K150" t="str">
            <v/>
          </cell>
          <cell r="L150" t="str">
            <v/>
          </cell>
          <cell r="M150" t="str">
            <v/>
          </cell>
          <cell r="O150" t="str">
            <v/>
          </cell>
          <cell r="R150" t="str">
            <v/>
          </cell>
        </row>
        <row r="151">
          <cell r="K151" t="str">
            <v/>
          </cell>
          <cell r="L151" t="str">
            <v/>
          </cell>
          <cell r="M151" t="str">
            <v/>
          </cell>
          <cell r="O151" t="str">
            <v/>
          </cell>
          <cell r="R151" t="str">
            <v/>
          </cell>
        </row>
        <row r="152">
          <cell r="K152" t="str">
            <v/>
          </cell>
          <cell r="L152" t="str">
            <v/>
          </cell>
          <cell r="M152" t="str">
            <v/>
          </cell>
          <cell r="O152" t="str">
            <v/>
          </cell>
          <cell r="R152" t="str">
            <v/>
          </cell>
        </row>
        <row r="153">
          <cell r="K153" t="str">
            <v/>
          </cell>
          <cell r="L153" t="str">
            <v/>
          </cell>
          <cell r="M153" t="str">
            <v/>
          </cell>
          <cell r="O153" t="str">
            <v/>
          </cell>
          <cell r="R153" t="str">
            <v/>
          </cell>
        </row>
        <row r="154">
          <cell r="K154" t="str">
            <v/>
          </cell>
          <cell r="L154" t="str">
            <v/>
          </cell>
          <cell r="M154" t="str">
            <v/>
          </cell>
          <cell r="O154" t="str">
            <v/>
          </cell>
          <cell r="R154" t="str">
            <v/>
          </cell>
        </row>
        <row r="155">
          <cell r="K155" t="str">
            <v/>
          </cell>
          <cell r="L155" t="str">
            <v/>
          </cell>
          <cell r="M155" t="str">
            <v/>
          </cell>
          <cell r="O155" t="str">
            <v/>
          </cell>
          <cell r="R155" t="str">
            <v/>
          </cell>
        </row>
        <row r="156">
          <cell r="K156" t="str">
            <v/>
          </cell>
          <cell r="L156" t="str">
            <v/>
          </cell>
          <cell r="M156" t="str">
            <v/>
          </cell>
          <cell r="O156" t="str">
            <v/>
          </cell>
          <cell r="R156" t="str">
            <v/>
          </cell>
        </row>
        <row r="157">
          <cell r="K157" t="str">
            <v/>
          </cell>
          <cell r="L157" t="str">
            <v/>
          </cell>
          <cell r="M157" t="str">
            <v/>
          </cell>
          <cell r="O157" t="str">
            <v/>
          </cell>
          <cell r="R157" t="str">
            <v/>
          </cell>
        </row>
        <row r="158">
          <cell r="K158" t="str">
            <v/>
          </cell>
          <cell r="L158" t="str">
            <v/>
          </cell>
          <cell r="M158" t="str">
            <v/>
          </cell>
          <cell r="O158" t="str">
            <v/>
          </cell>
          <cell r="R158" t="str">
            <v/>
          </cell>
        </row>
        <row r="159">
          <cell r="K159" t="str">
            <v/>
          </cell>
          <cell r="L159" t="str">
            <v/>
          </cell>
          <cell r="M159" t="str">
            <v/>
          </cell>
          <cell r="O159" t="str">
            <v/>
          </cell>
          <cell r="R159" t="str">
            <v/>
          </cell>
        </row>
        <row r="160">
          <cell r="K160" t="str">
            <v/>
          </cell>
          <cell r="L160" t="str">
            <v/>
          </cell>
          <cell r="M160" t="str">
            <v/>
          </cell>
          <cell r="O160" t="str">
            <v/>
          </cell>
          <cell r="R160" t="str">
            <v/>
          </cell>
        </row>
        <row r="161">
          <cell r="K161" t="str">
            <v/>
          </cell>
          <cell r="L161" t="str">
            <v/>
          </cell>
          <cell r="M161" t="str">
            <v/>
          </cell>
          <cell r="O161" t="str">
            <v/>
          </cell>
          <cell r="R161" t="str">
            <v/>
          </cell>
        </row>
        <row r="162">
          <cell r="K162" t="str">
            <v/>
          </cell>
          <cell r="L162" t="str">
            <v/>
          </cell>
          <cell r="M162" t="str">
            <v/>
          </cell>
          <cell r="O162" t="str">
            <v/>
          </cell>
          <cell r="R162" t="str">
            <v/>
          </cell>
        </row>
        <row r="163">
          <cell r="K163" t="str">
            <v/>
          </cell>
          <cell r="L163" t="str">
            <v/>
          </cell>
          <cell r="M163" t="str">
            <v/>
          </cell>
          <cell r="O163" t="str">
            <v/>
          </cell>
          <cell r="R163" t="str">
            <v/>
          </cell>
        </row>
        <row r="164">
          <cell r="K164" t="str">
            <v/>
          </cell>
          <cell r="L164" t="str">
            <v/>
          </cell>
          <cell r="M164" t="str">
            <v/>
          </cell>
          <cell r="O164" t="str">
            <v/>
          </cell>
          <cell r="R164" t="str">
            <v/>
          </cell>
        </row>
        <row r="165">
          <cell r="K165" t="str">
            <v/>
          </cell>
          <cell r="L165" t="str">
            <v/>
          </cell>
          <cell r="M165" t="str">
            <v/>
          </cell>
          <cell r="O165" t="str">
            <v/>
          </cell>
          <cell r="R165" t="str">
            <v/>
          </cell>
        </row>
        <row r="166">
          <cell r="K166" t="str">
            <v/>
          </cell>
          <cell r="L166" t="str">
            <v/>
          </cell>
          <cell r="M166" t="str">
            <v/>
          </cell>
          <cell r="O166" t="str">
            <v/>
          </cell>
          <cell r="R166" t="str">
            <v/>
          </cell>
        </row>
        <row r="167">
          <cell r="K167" t="str">
            <v/>
          </cell>
          <cell r="L167" t="str">
            <v/>
          </cell>
          <cell r="M167" t="str">
            <v/>
          </cell>
          <cell r="O167" t="str">
            <v/>
          </cell>
          <cell r="R167" t="str">
            <v/>
          </cell>
        </row>
        <row r="168">
          <cell r="K168" t="str">
            <v/>
          </cell>
          <cell r="L168" t="str">
            <v/>
          </cell>
          <cell r="M168" t="str">
            <v/>
          </cell>
          <cell r="O168" t="str">
            <v/>
          </cell>
          <cell r="R168" t="str">
            <v/>
          </cell>
        </row>
        <row r="169">
          <cell r="K169" t="str">
            <v/>
          </cell>
          <cell r="L169" t="str">
            <v/>
          </cell>
          <cell r="M169" t="str">
            <v/>
          </cell>
          <cell r="O169" t="str">
            <v/>
          </cell>
          <cell r="R169" t="str">
            <v/>
          </cell>
        </row>
        <row r="170">
          <cell r="K170" t="str">
            <v/>
          </cell>
          <cell r="L170" t="str">
            <v/>
          </cell>
          <cell r="M170" t="str">
            <v/>
          </cell>
          <cell r="O170" t="str">
            <v/>
          </cell>
          <cell r="R170" t="str">
            <v/>
          </cell>
        </row>
        <row r="171">
          <cell r="K171" t="str">
            <v/>
          </cell>
          <cell r="L171" t="str">
            <v/>
          </cell>
          <cell r="M171" t="str">
            <v/>
          </cell>
          <cell r="O171" t="str">
            <v/>
          </cell>
          <cell r="R171" t="str">
            <v/>
          </cell>
        </row>
        <row r="172">
          <cell r="K172" t="str">
            <v/>
          </cell>
          <cell r="L172" t="str">
            <v/>
          </cell>
          <cell r="M172" t="str">
            <v/>
          </cell>
          <cell r="O172" t="str">
            <v/>
          </cell>
          <cell r="R172" t="str">
            <v/>
          </cell>
        </row>
        <row r="173">
          <cell r="K173" t="str">
            <v/>
          </cell>
          <cell r="L173" t="str">
            <v/>
          </cell>
          <cell r="M173" t="str">
            <v/>
          </cell>
          <cell r="O173" t="str">
            <v/>
          </cell>
          <cell r="R173" t="str">
            <v/>
          </cell>
        </row>
        <row r="174">
          <cell r="K174" t="str">
            <v/>
          </cell>
          <cell r="L174" t="str">
            <v/>
          </cell>
          <cell r="M174" t="str">
            <v/>
          </cell>
          <cell r="O174" t="str">
            <v/>
          </cell>
          <cell r="R174" t="str">
            <v/>
          </cell>
        </row>
        <row r="175">
          <cell r="K175" t="str">
            <v/>
          </cell>
          <cell r="L175" t="str">
            <v/>
          </cell>
          <cell r="M175" t="str">
            <v/>
          </cell>
          <cell r="O175" t="str">
            <v/>
          </cell>
          <cell r="R175" t="str">
            <v/>
          </cell>
        </row>
        <row r="176">
          <cell r="K176" t="str">
            <v/>
          </cell>
          <cell r="L176" t="str">
            <v/>
          </cell>
          <cell r="M176" t="str">
            <v/>
          </cell>
          <cell r="O176" t="str">
            <v/>
          </cell>
          <cell r="R176" t="str">
            <v/>
          </cell>
        </row>
        <row r="177">
          <cell r="K177" t="str">
            <v/>
          </cell>
          <cell r="L177" t="str">
            <v/>
          </cell>
          <cell r="M177" t="str">
            <v/>
          </cell>
          <cell r="O177" t="str">
            <v/>
          </cell>
          <cell r="R177" t="str">
            <v/>
          </cell>
        </row>
        <row r="178">
          <cell r="K178" t="str">
            <v/>
          </cell>
          <cell r="L178" t="str">
            <v/>
          </cell>
          <cell r="M178" t="str">
            <v/>
          </cell>
          <cell r="O178" t="str">
            <v/>
          </cell>
          <cell r="R178" t="str">
            <v/>
          </cell>
        </row>
        <row r="179">
          <cell r="K179" t="str">
            <v/>
          </cell>
          <cell r="L179" t="str">
            <v/>
          </cell>
          <cell r="M179" t="str">
            <v/>
          </cell>
          <cell r="O179" t="str">
            <v/>
          </cell>
          <cell r="R179" t="str">
            <v/>
          </cell>
        </row>
        <row r="180">
          <cell r="K180" t="str">
            <v/>
          </cell>
          <cell r="L180" t="str">
            <v/>
          </cell>
          <cell r="M180" t="str">
            <v/>
          </cell>
          <cell r="O180" t="str">
            <v/>
          </cell>
          <cell r="R180" t="str">
            <v/>
          </cell>
        </row>
        <row r="181">
          <cell r="K181" t="str">
            <v/>
          </cell>
          <cell r="L181" t="str">
            <v/>
          </cell>
          <cell r="M181" t="str">
            <v/>
          </cell>
          <cell r="O181" t="str">
            <v/>
          </cell>
          <cell r="R181" t="str">
            <v/>
          </cell>
        </row>
        <row r="182">
          <cell r="K182" t="str">
            <v/>
          </cell>
          <cell r="L182" t="str">
            <v/>
          </cell>
          <cell r="M182" t="str">
            <v/>
          </cell>
          <cell r="O182" t="str">
            <v/>
          </cell>
          <cell r="R182" t="str">
            <v/>
          </cell>
        </row>
        <row r="183">
          <cell r="K183" t="str">
            <v/>
          </cell>
          <cell r="L183" t="str">
            <v/>
          </cell>
          <cell r="M183" t="str">
            <v/>
          </cell>
          <cell r="O183" t="str">
            <v/>
          </cell>
          <cell r="R183" t="str">
            <v/>
          </cell>
        </row>
        <row r="184">
          <cell r="K184" t="str">
            <v/>
          </cell>
          <cell r="L184" t="str">
            <v/>
          </cell>
          <cell r="M184" t="str">
            <v/>
          </cell>
          <cell r="O184" t="str">
            <v/>
          </cell>
          <cell r="R184" t="str">
            <v/>
          </cell>
        </row>
        <row r="185">
          <cell r="K185" t="str">
            <v/>
          </cell>
          <cell r="L185" t="str">
            <v/>
          </cell>
          <cell r="M185" t="str">
            <v/>
          </cell>
          <cell r="O185" t="str">
            <v/>
          </cell>
          <cell r="R185" t="str">
            <v/>
          </cell>
        </row>
        <row r="186">
          <cell r="K186" t="str">
            <v/>
          </cell>
          <cell r="L186" t="str">
            <v/>
          </cell>
          <cell r="M186" t="str">
            <v/>
          </cell>
          <cell r="O186" t="str">
            <v/>
          </cell>
          <cell r="R186" t="str">
            <v/>
          </cell>
        </row>
        <row r="187">
          <cell r="K187" t="str">
            <v/>
          </cell>
          <cell r="L187" t="str">
            <v/>
          </cell>
          <cell r="M187" t="str">
            <v/>
          </cell>
          <cell r="O187" t="str">
            <v/>
          </cell>
          <cell r="R187" t="str">
            <v/>
          </cell>
        </row>
        <row r="188">
          <cell r="K188" t="str">
            <v/>
          </cell>
          <cell r="L188" t="str">
            <v/>
          </cell>
          <cell r="M188" t="str">
            <v/>
          </cell>
          <cell r="O188" t="str">
            <v/>
          </cell>
          <cell r="R188" t="str">
            <v/>
          </cell>
        </row>
        <row r="189">
          <cell r="K189" t="str">
            <v/>
          </cell>
          <cell r="L189" t="str">
            <v/>
          </cell>
          <cell r="M189" t="str">
            <v/>
          </cell>
          <cell r="O189" t="str">
            <v/>
          </cell>
          <cell r="R189" t="str">
            <v/>
          </cell>
        </row>
        <row r="190">
          <cell r="K190" t="str">
            <v/>
          </cell>
          <cell r="L190" t="str">
            <v/>
          </cell>
          <cell r="M190" t="str">
            <v/>
          </cell>
          <cell r="O190" t="str">
            <v/>
          </cell>
          <cell r="R190" t="str">
            <v/>
          </cell>
        </row>
        <row r="191">
          <cell r="K191" t="str">
            <v/>
          </cell>
          <cell r="L191" t="str">
            <v/>
          </cell>
          <cell r="M191" t="str">
            <v/>
          </cell>
          <cell r="O191" t="str">
            <v/>
          </cell>
          <cell r="R191" t="str">
            <v/>
          </cell>
        </row>
        <row r="192">
          <cell r="K192" t="str">
            <v/>
          </cell>
          <cell r="L192" t="str">
            <v/>
          </cell>
          <cell r="M192" t="str">
            <v/>
          </cell>
          <cell r="O192" t="str">
            <v/>
          </cell>
          <cell r="R192" t="str">
            <v/>
          </cell>
        </row>
        <row r="193">
          <cell r="K193" t="str">
            <v/>
          </cell>
          <cell r="L193" t="str">
            <v/>
          </cell>
          <cell r="M193" t="str">
            <v/>
          </cell>
          <cell r="O193" t="str">
            <v/>
          </cell>
          <cell r="R193" t="str">
            <v/>
          </cell>
        </row>
        <row r="194">
          <cell r="K194" t="str">
            <v/>
          </cell>
          <cell r="L194" t="str">
            <v/>
          </cell>
          <cell r="M194" t="str">
            <v/>
          </cell>
          <cell r="O194" t="str">
            <v/>
          </cell>
          <cell r="R194" t="str">
            <v/>
          </cell>
        </row>
        <row r="195">
          <cell r="K195" t="str">
            <v/>
          </cell>
          <cell r="L195" t="str">
            <v/>
          </cell>
          <cell r="M195" t="str">
            <v/>
          </cell>
          <cell r="O195" t="str">
            <v/>
          </cell>
          <cell r="R195" t="str">
            <v/>
          </cell>
        </row>
        <row r="196">
          <cell r="K196" t="str">
            <v/>
          </cell>
          <cell r="L196" t="str">
            <v/>
          </cell>
          <cell r="M196" t="str">
            <v/>
          </cell>
          <cell r="O196" t="str">
            <v/>
          </cell>
          <cell r="R196" t="str">
            <v/>
          </cell>
        </row>
        <row r="197">
          <cell r="K197" t="str">
            <v/>
          </cell>
          <cell r="L197" t="str">
            <v/>
          </cell>
          <cell r="M197" t="str">
            <v/>
          </cell>
          <cell r="O197" t="str">
            <v/>
          </cell>
          <cell r="R197" t="str">
            <v/>
          </cell>
        </row>
        <row r="198">
          <cell r="K198" t="str">
            <v/>
          </cell>
          <cell r="L198" t="str">
            <v/>
          </cell>
          <cell r="M198" t="str">
            <v/>
          </cell>
          <cell r="O198" t="str">
            <v/>
          </cell>
          <cell r="R198" t="str">
            <v/>
          </cell>
        </row>
        <row r="199">
          <cell r="K199" t="str">
            <v/>
          </cell>
          <cell r="L199" t="str">
            <v/>
          </cell>
          <cell r="M199" t="str">
            <v/>
          </cell>
          <cell r="O199" t="str">
            <v/>
          </cell>
          <cell r="R199" t="str">
            <v/>
          </cell>
        </row>
        <row r="200">
          <cell r="K200" t="str">
            <v/>
          </cell>
          <cell r="L200" t="str">
            <v/>
          </cell>
          <cell r="M200" t="str">
            <v/>
          </cell>
          <cell r="O200" t="str">
            <v/>
          </cell>
          <cell r="R200" t="str">
            <v/>
          </cell>
        </row>
        <row r="201">
          <cell r="K201" t="str">
            <v/>
          </cell>
          <cell r="L201" t="str">
            <v/>
          </cell>
          <cell r="M201" t="str">
            <v/>
          </cell>
          <cell r="O201" t="str">
            <v/>
          </cell>
          <cell r="R201" t="str">
            <v/>
          </cell>
        </row>
        <row r="202">
          <cell r="K202" t="str">
            <v/>
          </cell>
          <cell r="L202" t="str">
            <v/>
          </cell>
          <cell r="M202" t="str">
            <v/>
          </cell>
          <cell r="O202" t="str">
            <v/>
          </cell>
          <cell r="R202" t="str">
            <v/>
          </cell>
        </row>
        <row r="203">
          <cell r="K203" t="str">
            <v/>
          </cell>
          <cell r="L203" t="str">
            <v/>
          </cell>
          <cell r="M203" t="str">
            <v/>
          </cell>
          <cell r="O203" t="str">
            <v/>
          </cell>
          <cell r="R203" t="str">
            <v/>
          </cell>
        </row>
        <row r="204">
          <cell r="K204" t="str">
            <v/>
          </cell>
          <cell r="L204" t="str">
            <v/>
          </cell>
          <cell r="M204" t="str">
            <v/>
          </cell>
          <cell r="O204" t="str">
            <v/>
          </cell>
          <cell r="R204" t="str">
            <v/>
          </cell>
        </row>
        <row r="205">
          <cell r="K205" t="str">
            <v/>
          </cell>
          <cell r="L205" t="str">
            <v/>
          </cell>
          <cell r="M205" t="str">
            <v/>
          </cell>
          <cell r="O205" t="str">
            <v/>
          </cell>
          <cell r="R205" t="str">
            <v/>
          </cell>
        </row>
        <row r="206">
          <cell r="K206" t="str">
            <v/>
          </cell>
          <cell r="L206" t="str">
            <v/>
          </cell>
          <cell r="M206" t="str">
            <v/>
          </cell>
          <cell r="O206" t="str">
            <v/>
          </cell>
          <cell r="R206" t="str">
            <v/>
          </cell>
        </row>
        <row r="207">
          <cell r="K207" t="str">
            <v/>
          </cell>
          <cell r="L207" t="str">
            <v/>
          </cell>
          <cell r="M207" t="str">
            <v/>
          </cell>
          <cell r="O207" t="str">
            <v/>
          </cell>
          <cell r="R207" t="str">
            <v/>
          </cell>
        </row>
        <row r="208">
          <cell r="K208" t="str">
            <v/>
          </cell>
          <cell r="L208" t="str">
            <v/>
          </cell>
          <cell r="M208" t="str">
            <v/>
          </cell>
          <cell r="O208" t="str">
            <v/>
          </cell>
          <cell r="R208" t="str">
            <v/>
          </cell>
        </row>
        <row r="209">
          <cell r="K209" t="str">
            <v/>
          </cell>
          <cell r="L209" t="str">
            <v/>
          </cell>
          <cell r="M209" t="str">
            <v/>
          </cell>
          <cell r="O209" t="str">
            <v/>
          </cell>
          <cell r="R209" t="str">
            <v/>
          </cell>
        </row>
        <row r="210">
          <cell r="K210" t="str">
            <v/>
          </cell>
          <cell r="L210" t="str">
            <v/>
          </cell>
          <cell r="M210" t="str">
            <v/>
          </cell>
          <cell r="O210" t="str">
            <v/>
          </cell>
          <cell r="R210" t="str">
            <v/>
          </cell>
        </row>
        <row r="211">
          <cell r="K211" t="str">
            <v/>
          </cell>
          <cell r="L211" t="str">
            <v/>
          </cell>
          <cell r="M211" t="str">
            <v/>
          </cell>
          <cell r="O211" t="str">
            <v/>
          </cell>
          <cell r="R211" t="str">
            <v/>
          </cell>
        </row>
        <row r="212">
          <cell r="K212" t="str">
            <v/>
          </cell>
          <cell r="L212" t="str">
            <v/>
          </cell>
          <cell r="M212" t="str">
            <v/>
          </cell>
          <cell r="O212" t="str">
            <v/>
          </cell>
          <cell r="R212" t="str">
            <v/>
          </cell>
        </row>
        <row r="213">
          <cell r="K213" t="str">
            <v/>
          </cell>
          <cell r="L213" t="str">
            <v/>
          </cell>
          <cell r="M213" t="str">
            <v/>
          </cell>
          <cell r="O213" t="str">
            <v/>
          </cell>
          <cell r="R213" t="str">
            <v/>
          </cell>
        </row>
        <row r="214">
          <cell r="K214" t="str">
            <v/>
          </cell>
          <cell r="L214" t="str">
            <v/>
          </cell>
          <cell r="M214" t="str">
            <v/>
          </cell>
          <cell r="O214" t="str">
            <v/>
          </cell>
          <cell r="R214" t="str">
            <v/>
          </cell>
        </row>
        <row r="215">
          <cell r="K215" t="str">
            <v/>
          </cell>
          <cell r="L215" t="str">
            <v/>
          </cell>
          <cell r="M215" t="str">
            <v/>
          </cell>
          <cell r="O215" t="str">
            <v/>
          </cell>
          <cell r="R215" t="str">
            <v/>
          </cell>
        </row>
        <row r="216">
          <cell r="K216" t="str">
            <v/>
          </cell>
          <cell r="L216" t="str">
            <v/>
          </cell>
          <cell r="M216" t="str">
            <v/>
          </cell>
          <cell r="O216" t="str">
            <v/>
          </cell>
          <cell r="R216" t="str">
            <v/>
          </cell>
        </row>
        <row r="217">
          <cell r="K217" t="str">
            <v/>
          </cell>
          <cell r="L217" t="str">
            <v/>
          </cell>
          <cell r="M217" t="str">
            <v/>
          </cell>
          <cell r="O217" t="str">
            <v/>
          </cell>
          <cell r="R217" t="str">
            <v/>
          </cell>
        </row>
        <row r="218">
          <cell r="K218" t="str">
            <v/>
          </cell>
          <cell r="L218" t="str">
            <v/>
          </cell>
          <cell r="M218" t="str">
            <v/>
          </cell>
          <cell r="O218" t="str">
            <v/>
          </cell>
          <cell r="R218" t="str">
            <v/>
          </cell>
        </row>
        <row r="219">
          <cell r="K219" t="str">
            <v/>
          </cell>
          <cell r="L219" t="str">
            <v/>
          </cell>
          <cell r="M219" t="str">
            <v/>
          </cell>
          <cell r="O219" t="str">
            <v/>
          </cell>
          <cell r="R219" t="str">
            <v/>
          </cell>
        </row>
        <row r="220">
          <cell r="K220" t="str">
            <v/>
          </cell>
          <cell r="L220" t="str">
            <v/>
          </cell>
          <cell r="M220" t="str">
            <v/>
          </cell>
          <cell r="O220" t="str">
            <v/>
          </cell>
          <cell r="R220" t="str">
            <v/>
          </cell>
        </row>
        <row r="221">
          <cell r="K221" t="str">
            <v/>
          </cell>
          <cell r="L221" t="str">
            <v/>
          </cell>
          <cell r="M221" t="str">
            <v/>
          </cell>
          <cell r="O221" t="str">
            <v/>
          </cell>
          <cell r="R221" t="str">
            <v/>
          </cell>
        </row>
        <row r="222">
          <cell r="K222" t="str">
            <v/>
          </cell>
          <cell r="L222" t="str">
            <v/>
          </cell>
          <cell r="M222" t="str">
            <v/>
          </cell>
          <cell r="O222" t="str">
            <v/>
          </cell>
          <cell r="R222" t="str">
            <v/>
          </cell>
        </row>
        <row r="223">
          <cell r="K223" t="str">
            <v/>
          </cell>
          <cell r="L223" t="str">
            <v/>
          </cell>
          <cell r="M223" t="str">
            <v/>
          </cell>
          <cell r="O223" t="str">
            <v/>
          </cell>
          <cell r="R223" t="str">
            <v/>
          </cell>
        </row>
        <row r="224">
          <cell r="K224" t="str">
            <v/>
          </cell>
          <cell r="L224" t="str">
            <v/>
          </cell>
          <cell r="M224" t="str">
            <v/>
          </cell>
          <cell r="O224" t="str">
            <v/>
          </cell>
          <cell r="R224" t="str">
            <v/>
          </cell>
        </row>
        <row r="225">
          <cell r="K225" t="str">
            <v/>
          </cell>
          <cell r="L225" t="str">
            <v/>
          </cell>
          <cell r="M225" t="str">
            <v/>
          </cell>
          <cell r="O225" t="str">
            <v/>
          </cell>
          <cell r="R225" t="str">
            <v/>
          </cell>
        </row>
        <row r="226">
          <cell r="K226" t="str">
            <v/>
          </cell>
          <cell r="L226" t="str">
            <v/>
          </cell>
          <cell r="M226" t="str">
            <v/>
          </cell>
          <cell r="O226" t="str">
            <v/>
          </cell>
          <cell r="R226" t="str">
            <v/>
          </cell>
        </row>
        <row r="227">
          <cell r="K227" t="str">
            <v/>
          </cell>
          <cell r="L227" t="str">
            <v/>
          </cell>
          <cell r="M227" t="str">
            <v/>
          </cell>
          <cell r="O227" t="str">
            <v/>
          </cell>
          <cell r="R227" t="str">
            <v/>
          </cell>
        </row>
        <row r="228">
          <cell r="K228" t="str">
            <v/>
          </cell>
          <cell r="L228" t="str">
            <v/>
          </cell>
          <cell r="M228" t="str">
            <v/>
          </cell>
          <cell r="O228" t="str">
            <v/>
          </cell>
          <cell r="R228" t="str">
            <v/>
          </cell>
        </row>
        <row r="229">
          <cell r="K229" t="str">
            <v/>
          </cell>
          <cell r="L229" t="str">
            <v/>
          </cell>
          <cell r="M229" t="str">
            <v/>
          </cell>
          <cell r="O229" t="str">
            <v/>
          </cell>
          <cell r="R229" t="str">
            <v/>
          </cell>
        </row>
        <row r="230">
          <cell r="K230" t="str">
            <v/>
          </cell>
          <cell r="L230" t="str">
            <v/>
          </cell>
          <cell r="M230" t="str">
            <v/>
          </cell>
          <cell r="O230" t="str">
            <v/>
          </cell>
          <cell r="R230" t="str">
            <v/>
          </cell>
        </row>
        <row r="231">
          <cell r="K231" t="str">
            <v/>
          </cell>
          <cell r="L231" t="str">
            <v/>
          </cell>
          <cell r="M231" t="str">
            <v/>
          </cell>
          <cell r="O231" t="str">
            <v/>
          </cell>
          <cell r="R231" t="str">
            <v/>
          </cell>
        </row>
        <row r="232">
          <cell r="K232" t="str">
            <v/>
          </cell>
          <cell r="L232" t="str">
            <v/>
          </cell>
          <cell r="M232" t="str">
            <v/>
          </cell>
          <cell r="O232" t="str">
            <v/>
          </cell>
          <cell r="R232" t="str">
            <v/>
          </cell>
        </row>
        <row r="233">
          <cell r="K233" t="str">
            <v/>
          </cell>
          <cell r="L233" t="str">
            <v/>
          </cell>
          <cell r="M233" t="str">
            <v/>
          </cell>
          <cell r="O233" t="str">
            <v/>
          </cell>
          <cell r="R233" t="str">
            <v/>
          </cell>
        </row>
        <row r="234">
          <cell r="K234" t="str">
            <v/>
          </cell>
          <cell r="L234" t="str">
            <v/>
          </cell>
          <cell r="M234" t="str">
            <v/>
          </cell>
          <cell r="O234" t="str">
            <v/>
          </cell>
          <cell r="R234" t="str">
            <v/>
          </cell>
        </row>
        <row r="235">
          <cell r="K235" t="str">
            <v/>
          </cell>
          <cell r="L235" t="str">
            <v/>
          </cell>
          <cell r="M235" t="str">
            <v/>
          </cell>
          <cell r="O235" t="str">
            <v/>
          </cell>
          <cell r="R235" t="str">
            <v/>
          </cell>
        </row>
        <row r="236">
          <cell r="K236" t="str">
            <v/>
          </cell>
          <cell r="L236" t="str">
            <v/>
          </cell>
          <cell r="M236" t="str">
            <v/>
          </cell>
          <cell r="O236" t="str">
            <v/>
          </cell>
          <cell r="R236" t="str">
            <v/>
          </cell>
        </row>
        <row r="237">
          <cell r="K237" t="str">
            <v/>
          </cell>
          <cell r="L237" t="str">
            <v/>
          </cell>
          <cell r="M237" t="str">
            <v/>
          </cell>
          <cell r="O237" t="str">
            <v/>
          </cell>
          <cell r="R237" t="str">
            <v/>
          </cell>
        </row>
        <row r="238">
          <cell r="K238" t="str">
            <v/>
          </cell>
          <cell r="L238" t="str">
            <v/>
          </cell>
          <cell r="M238" t="str">
            <v/>
          </cell>
          <cell r="O238" t="str">
            <v/>
          </cell>
          <cell r="R238" t="str">
            <v/>
          </cell>
        </row>
        <row r="239">
          <cell r="K239" t="str">
            <v/>
          </cell>
          <cell r="L239" t="str">
            <v/>
          </cell>
          <cell r="M239" t="str">
            <v/>
          </cell>
          <cell r="O239" t="str">
            <v/>
          </cell>
          <cell r="R239" t="str">
            <v/>
          </cell>
        </row>
        <row r="240">
          <cell r="K240" t="str">
            <v/>
          </cell>
          <cell r="L240" t="str">
            <v/>
          </cell>
          <cell r="M240" t="str">
            <v/>
          </cell>
          <cell r="O240" t="str">
            <v/>
          </cell>
          <cell r="R240" t="str">
            <v/>
          </cell>
        </row>
        <row r="241">
          <cell r="K241" t="str">
            <v/>
          </cell>
          <cell r="L241" t="str">
            <v/>
          </cell>
          <cell r="M241" t="str">
            <v/>
          </cell>
          <cell r="O241" t="str">
            <v/>
          </cell>
          <cell r="R241" t="str">
            <v/>
          </cell>
        </row>
        <row r="242">
          <cell r="K242" t="str">
            <v/>
          </cell>
          <cell r="L242" t="str">
            <v/>
          </cell>
          <cell r="M242" t="str">
            <v/>
          </cell>
          <cell r="O242" t="str">
            <v/>
          </cell>
          <cell r="R242" t="str">
            <v/>
          </cell>
        </row>
        <row r="243">
          <cell r="K243" t="str">
            <v/>
          </cell>
          <cell r="L243" t="str">
            <v/>
          </cell>
          <cell r="M243" t="str">
            <v/>
          </cell>
          <cell r="O243" t="str">
            <v/>
          </cell>
          <cell r="R243" t="str">
            <v/>
          </cell>
        </row>
        <row r="244">
          <cell r="K244" t="str">
            <v/>
          </cell>
          <cell r="L244" t="str">
            <v/>
          </cell>
          <cell r="M244" t="str">
            <v/>
          </cell>
          <cell r="O244" t="str">
            <v/>
          </cell>
          <cell r="R244" t="str">
            <v/>
          </cell>
        </row>
        <row r="245">
          <cell r="K245" t="str">
            <v/>
          </cell>
          <cell r="L245" t="str">
            <v/>
          </cell>
          <cell r="M245" t="str">
            <v/>
          </cell>
          <cell r="O245" t="str">
            <v/>
          </cell>
          <cell r="R245" t="str">
            <v/>
          </cell>
        </row>
        <row r="246">
          <cell r="K246" t="str">
            <v/>
          </cell>
          <cell r="L246" t="str">
            <v/>
          </cell>
          <cell r="M246" t="str">
            <v/>
          </cell>
          <cell r="O246" t="str">
            <v/>
          </cell>
          <cell r="R246" t="str">
            <v/>
          </cell>
        </row>
        <row r="247">
          <cell r="K247" t="str">
            <v/>
          </cell>
          <cell r="L247" t="str">
            <v/>
          </cell>
          <cell r="M247" t="str">
            <v/>
          </cell>
          <cell r="O247" t="str">
            <v/>
          </cell>
          <cell r="R247" t="str">
            <v/>
          </cell>
        </row>
        <row r="248">
          <cell r="K248" t="str">
            <v/>
          </cell>
          <cell r="L248" t="str">
            <v/>
          </cell>
          <cell r="M248" t="str">
            <v/>
          </cell>
          <cell r="O248" t="str">
            <v/>
          </cell>
          <cell r="R248" t="str">
            <v/>
          </cell>
        </row>
        <row r="249">
          <cell r="K249" t="str">
            <v/>
          </cell>
          <cell r="L249" t="str">
            <v/>
          </cell>
          <cell r="M249" t="str">
            <v/>
          </cell>
          <cell r="O249" t="str">
            <v/>
          </cell>
          <cell r="R249" t="str">
            <v/>
          </cell>
        </row>
        <row r="250">
          <cell r="K250" t="str">
            <v/>
          </cell>
          <cell r="L250" t="str">
            <v/>
          </cell>
          <cell r="M250" t="str">
            <v/>
          </cell>
          <cell r="O250" t="str">
            <v/>
          </cell>
          <cell r="R250" t="str">
            <v/>
          </cell>
        </row>
        <row r="251">
          <cell r="K251" t="str">
            <v/>
          </cell>
          <cell r="L251" t="str">
            <v/>
          </cell>
          <cell r="M251" t="str">
            <v/>
          </cell>
          <cell r="O251" t="str">
            <v/>
          </cell>
          <cell r="R251" t="str">
            <v/>
          </cell>
        </row>
        <row r="252">
          <cell r="K252" t="str">
            <v/>
          </cell>
          <cell r="L252" t="str">
            <v/>
          </cell>
          <cell r="M252" t="str">
            <v/>
          </cell>
          <cell r="O252" t="str">
            <v/>
          </cell>
          <cell r="R252" t="str">
            <v/>
          </cell>
        </row>
        <row r="253">
          <cell r="K253" t="str">
            <v/>
          </cell>
          <cell r="L253" t="str">
            <v/>
          </cell>
          <cell r="M253" t="str">
            <v/>
          </cell>
          <cell r="O253" t="str">
            <v/>
          </cell>
          <cell r="R253" t="str">
            <v/>
          </cell>
        </row>
        <row r="254">
          <cell r="K254" t="str">
            <v/>
          </cell>
          <cell r="L254" t="str">
            <v/>
          </cell>
          <cell r="M254" t="str">
            <v/>
          </cell>
          <cell r="O254" t="str">
            <v/>
          </cell>
          <cell r="R254" t="str">
            <v/>
          </cell>
        </row>
        <row r="255">
          <cell r="K255" t="str">
            <v/>
          </cell>
          <cell r="L255" t="str">
            <v/>
          </cell>
          <cell r="M255" t="str">
            <v/>
          </cell>
          <cell r="O255" t="str">
            <v/>
          </cell>
          <cell r="R255" t="str">
            <v/>
          </cell>
        </row>
        <row r="256">
          <cell r="K256" t="str">
            <v/>
          </cell>
          <cell r="L256" t="str">
            <v/>
          </cell>
          <cell r="M256" t="str">
            <v/>
          </cell>
          <cell r="O256" t="str">
            <v/>
          </cell>
          <cell r="R256" t="str">
            <v/>
          </cell>
        </row>
        <row r="257">
          <cell r="K257" t="str">
            <v/>
          </cell>
          <cell r="L257" t="str">
            <v/>
          </cell>
          <cell r="M257" t="str">
            <v/>
          </cell>
          <cell r="O257" t="str">
            <v/>
          </cell>
          <cell r="R257" t="str">
            <v/>
          </cell>
        </row>
        <row r="258">
          <cell r="K258" t="str">
            <v/>
          </cell>
          <cell r="L258" t="str">
            <v/>
          </cell>
          <cell r="M258" t="str">
            <v/>
          </cell>
          <cell r="O258" t="str">
            <v/>
          </cell>
          <cell r="R258" t="str">
            <v/>
          </cell>
        </row>
        <row r="259">
          <cell r="K259" t="str">
            <v/>
          </cell>
          <cell r="L259" t="str">
            <v/>
          </cell>
          <cell r="M259" t="str">
            <v/>
          </cell>
          <cell r="O259" t="str">
            <v/>
          </cell>
          <cell r="R259" t="str">
            <v/>
          </cell>
        </row>
        <row r="260">
          <cell r="K260" t="str">
            <v/>
          </cell>
          <cell r="L260" t="str">
            <v/>
          </cell>
          <cell r="M260" t="str">
            <v/>
          </cell>
          <cell r="O260" t="str">
            <v/>
          </cell>
          <cell r="R260" t="str">
            <v/>
          </cell>
        </row>
        <row r="261">
          <cell r="K261" t="str">
            <v/>
          </cell>
          <cell r="L261" t="str">
            <v/>
          </cell>
          <cell r="M261" t="str">
            <v/>
          </cell>
          <cell r="O261" t="str">
            <v/>
          </cell>
          <cell r="R261" t="str">
            <v/>
          </cell>
        </row>
        <row r="262">
          <cell r="K262" t="str">
            <v/>
          </cell>
          <cell r="L262" t="str">
            <v/>
          </cell>
          <cell r="M262" t="str">
            <v/>
          </cell>
          <cell r="O262" t="str">
            <v/>
          </cell>
          <cell r="R262" t="str">
            <v/>
          </cell>
        </row>
        <row r="263">
          <cell r="K263" t="str">
            <v/>
          </cell>
          <cell r="L263" t="str">
            <v/>
          </cell>
          <cell r="M263" t="str">
            <v/>
          </cell>
          <cell r="O263" t="str">
            <v/>
          </cell>
          <cell r="R263" t="str">
            <v/>
          </cell>
        </row>
        <row r="264">
          <cell r="K264" t="str">
            <v/>
          </cell>
          <cell r="L264" t="str">
            <v/>
          </cell>
          <cell r="M264" t="str">
            <v/>
          </cell>
          <cell r="O264" t="str">
            <v/>
          </cell>
          <cell r="R264" t="str">
            <v/>
          </cell>
        </row>
        <row r="265">
          <cell r="K265" t="str">
            <v/>
          </cell>
          <cell r="L265" t="str">
            <v/>
          </cell>
          <cell r="M265" t="str">
            <v/>
          </cell>
          <cell r="O265" t="str">
            <v/>
          </cell>
          <cell r="R265" t="str">
            <v/>
          </cell>
        </row>
        <row r="266">
          <cell r="K266" t="str">
            <v/>
          </cell>
          <cell r="L266" t="str">
            <v/>
          </cell>
          <cell r="M266" t="str">
            <v/>
          </cell>
          <cell r="O266" t="str">
            <v/>
          </cell>
          <cell r="R266" t="str">
            <v/>
          </cell>
        </row>
        <row r="267">
          <cell r="K267" t="str">
            <v/>
          </cell>
          <cell r="L267" t="str">
            <v/>
          </cell>
          <cell r="M267" t="str">
            <v/>
          </cell>
          <cell r="O267" t="str">
            <v/>
          </cell>
          <cell r="R267" t="str">
            <v/>
          </cell>
        </row>
        <row r="268">
          <cell r="K268" t="str">
            <v/>
          </cell>
          <cell r="L268" t="str">
            <v/>
          </cell>
          <cell r="M268" t="str">
            <v/>
          </cell>
          <cell r="O268" t="str">
            <v/>
          </cell>
          <cell r="R268" t="str">
            <v/>
          </cell>
        </row>
        <row r="269">
          <cell r="K269" t="str">
            <v/>
          </cell>
          <cell r="L269" t="str">
            <v/>
          </cell>
          <cell r="M269" t="str">
            <v/>
          </cell>
          <cell r="O269" t="str">
            <v/>
          </cell>
          <cell r="R269" t="str">
            <v/>
          </cell>
        </row>
        <row r="270">
          <cell r="K270" t="str">
            <v/>
          </cell>
          <cell r="L270" t="str">
            <v/>
          </cell>
          <cell r="M270" t="str">
            <v/>
          </cell>
          <cell r="O270" t="str">
            <v/>
          </cell>
          <cell r="R270" t="str">
            <v/>
          </cell>
        </row>
        <row r="271">
          <cell r="K271" t="str">
            <v/>
          </cell>
          <cell r="L271" t="str">
            <v/>
          </cell>
          <cell r="M271" t="str">
            <v/>
          </cell>
          <cell r="O271" t="str">
            <v/>
          </cell>
          <cell r="R271" t="str">
            <v/>
          </cell>
        </row>
        <row r="272">
          <cell r="K272" t="str">
            <v/>
          </cell>
          <cell r="L272" t="str">
            <v/>
          </cell>
          <cell r="M272" t="str">
            <v/>
          </cell>
          <cell r="O272" t="str">
            <v/>
          </cell>
          <cell r="R272" t="str">
            <v/>
          </cell>
        </row>
        <row r="273">
          <cell r="K273" t="str">
            <v/>
          </cell>
          <cell r="L273" t="str">
            <v/>
          </cell>
          <cell r="M273" t="str">
            <v/>
          </cell>
          <cell r="O273" t="str">
            <v/>
          </cell>
          <cell r="R273" t="str">
            <v/>
          </cell>
        </row>
        <row r="274">
          <cell r="K274" t="str">
            <v/>
          </cell>
          <cell r="L274" t="str">
            <v/>
          </cell>
          <cell r="M274" t="str">
            <v/>
          </cell>
          <cell r="O274" t="str">
            <v/>
          </cell>
          <cell r="R274" t="str">
            <v/>
          </cell>
        </row>
        <row r="275">
          <cell r="K275" t="str">
            <v/>
          </cell>
          <cell r="L275" t="str">
            <v/>
          </cell>
          <cell r="M275" t="str">
            <v/>
          </cell>
          <cell r="O275" t="str">
            <v/>
          </cell>
          <cell r="R275" t="str">
            <v/>
          </cell>
        </row>
        <row r="276">
          <cell r="K276" t="str">
            <v/>
          </cell>
          <cell r="L276" t="str">
            <v/>
          </cell>
          <cell r="M276" t="str">
            <v/>
          </cell>
          <cell r="O276" t="str">
            <v/>
          </cell>
          <cell r="R276" t="str">
            <v/>
          </cell>
        </row>
        <row r="277">
          <cell r="K277" t="str">
            <v/>
          </cell>
          <cell r="L277" t="str">
            <v/>
          </cell>
          <cell r="M277" t="str">
            <v/>
          </cell>
          <cell r="O277" t="str">
            <v/>
          </cell>
          <cell r="R277" t="str">
            <v/>
          </cell>
        </row>
        <row r="278">
          <cell r="K278" t="str">
            <v/>
          </cell>
          <cell r="L278" t="str">
            <v/>
          </cell>
          <cell r="M278" t="str">
            <v/>
          </cell>
          <cell r="O278" t="str">
            <v/>
          </cell>
          <cell r="R278" t="str">
            <v/>
          </cell>
        </row>
        <row r="279">
          <cell r="K279" t="str">
            <v/>
          </cell>
          <cell r="L279" t="str">
            <v/>
          </cell>
          <cell r="M279" t="str">
            <v/>
          </cell>
          <cell r="O279" t="str">
            <v/>
          </cell>
          <cell r="R279" t="str">
            <v/>
          </cell>
        </row>
        <row r="280">
          <cell r="K280" t="str">
            <v/>
          </cell>
          <cell r="L280" t="str">
            <v/>
          </cell>
          <cell r="M280" t="str">
            <v/>
          </cell>
          <cell r="O280" t="str">
            <v/>
          </cell>
          <cell r="R280" t="str">
            <v/>
          </cell>
        </row>
        <row r="281">
          <cell r="K281" t="str">
            <v/>
          </cell>
          <cell r="L281" t="str">
            <v/>
          </cell>
          <cell r="M281" t="str">
            <v/>
          </cell>
          <cell r="O281" t="str">
            <v/>
          </cell>
          <cell r="R281" t="str">
            <v/>
          </cell>
        </row>
        <row r="282">
          <cell r="K282" t="str">
            <v/>
          </cell>
          <cell r="L282" t="str">
            <v/>
          </cell>
          <cell r="M282" t="str">
            <v/>
          </cell>
          <cell r="O282" t="str">
            <v/>
          </cell>
          <cell r="R282" t="str">
            <v/>
          </cell>
        </row>
        <row r="283">
          <cell r="K283" t="str">
            <v/>
          </cell>
          <cell r="L283" t="str">
            <v/>
          </cell>
          <cell r="M283" t="str">
            <v/>
          </cell>
          <cell r="O283" t="str">
            <v/>
          </cell>
          <cell r="R283" t="str">
            <v/>
          </cell>
        </row>
        <row r="284">
          <cell r="K284" t="str">
            <v/>
          </cell>
          <cell r="L284" t="str">
            <v/>
          </cell>
          <cell r="M284" t="str">
            <v/>
          </cell>
          <cell r="O284" t="str">
            <v/>
          </cell>
          <cell r="R284" t="str">
            <v/>
          </cell>
        </row>
        <row r="285">
          <cell r="K285" t="str">
            <v/>
          </cell>
          <cell r="L285" t="str">
            <v/>
          </cell>
          <cell r="M285" t="str">
            <v/>
          </cell>
          <cell r="O285" t="str">
            <v/>
          </cell>
          <cell r="R285" t="str">
            <v/>
          </cell>
        </row>
        <row r="286">
          <cell r="K286" t="str">
            <v/>
          </cell>
          <cell r="L286" t="str">
            <v/>
          </cell>
          <cell r="M286" t="str">
            <v/>
          </cell>
          <cell r="O286" t="str">
            <v/>
          </cell>
          <cell r="R286" t="str">
            <v/>
          </cell>
        </row>
        <row r="287">
          <cell r="K287" t="str">
            <v/>
          </cell>
          <cell r="L287" t="str">
            <v/>
          </cell>
          <cell r="M287" t="str">
            <v/>
          </cell>
          <cell r="O287" t="str">
            <v/>
          </cell>
          <cell r="R287" t="str">
            <v/>
          </cell>
        </row>
        <row r="288">
          <cell r="K288" t="str">
            <v/>
          </cell>
          <cell r="L288" t="str">
            <v/>
          </cell>
          <cell r="M288" t="str">
            <v/>
          </cell>
          <cell r="O288" t="str">
            <v/>
          </cell>
          <cell r="R288" t="str">
            <v/>
          </cell>
        </row>
        <row r="289">
          <cell r="K289" t="str">
            <v/>
          </cell>
          <cell r="L289" t="str">
            <v/>
          </cell>
          <cell r="M289" t="str">
            <v/>
          </cell>
          <cell r="O289" t="str">
            <v/>
          </cell>
          <cell r="R289" t="str">
            <v/>
          </cell>
        </row>
        <row r="290">
          <cell r="K290" t="str">
            <v/>
          </cell>
          <cell r="L290" t="str">
            <v/>
          </cell>
          <cell r="M290" t="str">
            <v/>
          </cell>
          <cell r="O290" t="str">
            <v/>
          </cell>
          <cell r="R290" t="str">
            <v/>
          </cell>
        </row>
        <row r="291">
          <cell r="K291" t="str">
            <v/>
          </cell>
          <cell r="L291" t="str">
            <v/>
          </cell>
          <cell r="M291" t="str">
            <v/>
          </cell>
          <cell r="O291" t="str">
            <v/>
          </cell>
          <cell r="R291" t="str">
            <v/>
          </cell>
        </row>
        <row r="292">
          <cell r="K292" t="str">
            <v/>
          </cell>
          <cell r="L292" t="str">
            <v/>
          </cell>
          <cell r="M292" t="str">
            <v/>
          </cell>
          <cell r="O292" t="str">
            <v/>
          </cell>
          <cell r="R292" t="str">
            <v/>
          </cell>
        </row>
        <row r="293">
          <cell r="K293" t="str">
            <v/>
          </cell>
          <cell r="L293" t="str">
            <v/>
          </cell>
          <cell r="M293" t="str">
            <v/>
          </cell>
          <cell r="O293" t="str">
            <v/>
          </cell>
          <cell r="R293" t="str">
            <v/>
          </cell>
        </row>
        <row r="294">
          <cell r="K294" t="str">
            <v/>
          </cell>
          <cell r="L294" t="str">
            <v/>
          </cell>
          <cell r="M294" t="str">
            <v/>
          </cell>
          <cell r="O294" t="str">
            <v/>
          </cell>
          <cell r="R294" t="str">
            <v/>
          </cell>
        </row>
        <row r="295">
          <cell r="K295" t="str">
            <v/>
          </cell>
          <cell r="L295" t="str">
            <v/>
          </cell>
          <cell r="M295" t="str">
            <v/>
          </cell>
          <cell r="O295" t="str">
            <v/>
          </cell>
          <cell r="R295" t="str">
            <v/>
          </cell>
        </row>
        <row r="296">
          <cell r="K296" t="str">
            <v/>
          </cell>
          <cell r="L296" t="str">
            <v/>
          </cell>
          <cell r="M296" t="str">
            <v/>
          </cell>
          <cell r="O296" t="str">
            <v/>
          </cell>
          <cell r="R296" t="str">
            <v/>
          </cell>
        </row>
        <row r="297">
          <cell r="K297" t="str">
            <v/>
          </cell>
          <cell r="L297" t="str">
            <v/>
          </cell>
          <cell r="M297" t="str">
            <v/>
          </cell>
          <cell r="O297" t="str">
            <v/>
          </cell>
          <cell r="R297" t="str">
            <v/>
          </cell>
        </row>
        <row r="298">
          <cell r="K298" t="str">
            <v/>
          </cell>
          <cell r="L298" t="str">
            <v/>
          </cell>
          <cell r="M298" t="str">
            <v/>
          </cell>
          <cell r="O298" t="str">
            <v/>
          </cell>
          <cell r="R298" t="str">
            <v/>
          </cell>
        </row>
        <row r="299">
          <cell r="K299" t="str">
            <v/>
          </cell>
          <cell r="L299" t="str">
            <v/>
          </cell>
          <cell r="M299" t="str">
            <v/>
          </cell>
          <cell r="O299" t="str">
            <v/>
          </cell>
          <cell r="R299" t="str">
            <v/>
          </cell>
        </row>
        <row r="300">
          <cell r="K300" t="str">
            <v/>
          </cell>
          <cell r="L300" t="str">
            <v/>
          </cell>
          <cell r="M300" t="str">
            <v/>
          </cell>
          <cell r="O300" t="str">
            <v/>
          </cell>
          <cell r="R300" t="str">
            <v/>
          </cell>
        </row>
        <row r="301">
          <cell r="K301" t="str">
            <v/>
          </cell>
          <cell r="L301" t="str">
            <v/>
          </cell>
          <cell r="M301" t="str">
            <v/>
          </cell>
          <cell r="O301" t="str">
            <v/>
          </cell>
          <cell r="R301" t="str">
            <v/>
          </cell>
        </row>
        <row r="302">
          <cell r="K302" t="str">
            <v/>
          </cell>
          <cell r="L302" t="str">
            <v/>
          </cell>
          <cell r="M302" t="str">
            <v/>
          </cell>
          <cell r="O302" t="str">
            <v/>
          </cell>
          <cell r="R302" t="str">
            <v/>
          </cell>
        </row>
        <row r="303">
          <cell r="K303" t="str">
            <v/>
          </cell>
          <cell r="L303" t="str">
            <v/>
          </cell>
          <cell r="M303" t="str">
            <v/>
          </cell>
          <cell r="O303" t="str">
            <v/>
          </cell>
          <cell r="R303" t="str">
            <v/>
          </cell>
        </row>
      </sheetData>
      <sheetData sheetId="32">
        <row r="4">
          <cell r="G4" t="str">
            <v>(pls select)</v>
          </cell>
        </row>
        <row r="8">
          <cell r="H8" t="str">
            <v>(pls select)</v>
          </cell>
        </row>
        <row r="11">
          <cell r="G11" t="str">
            <v>NA</v>
          </cell>
        </row>
        <row r="13">
          <cell r="G13" t="str">
            <v>NA</v>
          </cell>
        </row>
        <row r="20">
          <cell r="G20" t="str">
            <v>NA</v>
          </cell>
        </row>
        <row r="23">
          <cell r="G23" t="str">
            <v>NA</v>
          </cell>
        </row>
        <row r="24">
          <cell r="G24" t="str">
            <v>NA</v>
          </cell>
        </row>
        <row r="27">
          <cell r="G27" t="str">
            <v>NA</v>
          </cell>
        </row>
        <row r="29">
          <cell r="G29" t="str">
            <v>VND</v>
          </cell>
        </row>
        <row r="30">
          <cell r="G30" t="str">
            <v>payable at the beginning</v>
          </cell>
        </row>
        <row r="32">
          <cell r="G32" t="str">
            <v>(pls select)</v>
          </cell>
        </row>
        <row r="36">
          <cell r="G36" t="str">
            <v>(pls select)</v>
          </cell>
        </row>
        <row r="40">
          <cell r="G40" t="str">
            <v>(pls select)</v>
          </cell>
        </row>
        <row r="45">
          <cell r="G45" t="str">
            <v>NA</v>
          </cell>
        </row>
        <row r="49">
          <cell r="G49" t="str">
            <v>NA</v>
          </cell>
        </row>
        <row r="53">
          <cell r="G53" t="str">
            <v>NA</v>
          </cell>
        </row>
        <row r="57">
          <cell r="G57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  <cell r="H72">
            <v>0</v>
          </cell>
        </row>
        <row r="75">
          <cell r="H75">
            <v>0</v>
          </cell>
        </row>
        <row r="124"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O124" t="str">
            <v/>
          </cell>
          <cell r="Q124" t="str">
            <v/>
          </cell>
          <cell r="R124" t="str">
            <v/>
          </cell>
        </row>
        <row r="125">
          <cell r="K125" t="str">
            <v/>
          </cell>
          <cell r="L125" t="str">
            <v/>
          </cell>
          <cell r="M125" t="str">
            <v/>
          </cell>
          <cell r="O125" t="str">
            <v/>
          </cell>
          <cell r="R125" t="str">
            <v/>
          </cell>
        </row>
        <row r="126">
          <cell r="K126" t="str">
            <v/>
          </cell>
          <cell r="L126" t="str">
            <v/>
          </cell>
          <cell r="M126" t="str">
            <v/>
          </cell>
          <cell r="O126" t="str">
            <v/>
          </cell>
          <cell r="R126" t="str">
            <v/>
          </cell>
        </row>
        <row r="127">
          <cell r="K127" t="str">
            <v/>
          </cell>
          <cell r="L127" t="str">
            <v/>
          </cell>
          <cell r="M127" t="str">
            <v/>
          </cell>
          <cell r="O127" t="str">
            <v/>
          </cell>
          <cell r="R127" t="str">
            <v/>
          </cell>
        </row>
        <row r="128">
          <cell r="K128" t="str">
            <v/>
          </cell>
          <cell r="L128" t="str">
            <v/>
          </cell>
          <cell r="M128" t="str">
            <v/>
          </cell>
          <cell r="O128" t="str">
            <v/>
          </cell>
          <cell r="R128" t="str">
            <v/>
          </cell>
        </row>
        <row r="129">
          <cell r="K129" t="str">
            <v/>
          </cell>
          <cell r="L129" t="str">
            <v/>
          </cell>
          <cell r="M129" t="str">
            <v/>
          </cell>
          <cell r="O129" t="str">
            <v/>
          </cell>
          <cell r="R129" t="str">
            <v/>
          </cell>
        </row>
        <row r="130">
          <cell r="K130" t="str">
            <v/>
          </cell>
          <cell r="L130" t="str">
            <v/>
          </cell>
          <cell r="M130" t="str">
            <v/>
          </cell>
          <cell r="O130" t="str">
            <v/>
          </cell>
          <cell r="R130" t="str">
            <v/>
          </cell>
        </row>
        <row r="131">
          <cell r="K131" t="str">
            <v/>
          </cell>
          <cell r="L131" t="str">
            <v/>
          </cell>
          <cell r="M131" t="str">
            <v/>
          </cell>
          <cell r="O131" t="str">
            <v/>
          </cell>
          <cell r="R131" t="str">
            <v/>
          </cell>
        </row>
        <row r="132">
          <cell r="K132" t="str">
            <v/>
          </cell>
          <cell r="L132" t="str">
            <v/>
          </cell>
          <cell r="M132" t="str">
            <v/>
          </cell>
          <cell r="O132" t="str">
            <v/>
          </cell>
          <cell r="R132" t="str">
            <v/>
          </cell>
        </row>
        <row r="133">
          <cell r="K133" t="str">
            <v/>
          </cell>
          <cell r="L133" t="str">
            <v/>
          </cell>
          <cell r="M133" t="str">
            <v/>
          </cell>
          <cell r="O133" t="str">
            <v/>
          </cell>
          <cell r="R133" t="str">
            <v/>
          </cell>
        </row>
        <row r="134">
          <cell r="K134" t="str">
            <v/>
          </cell>
          <cell r="L134" t="str">
            <v/>
          </cell>
          <cell r="M134" t="str">
            <v/>
          </cell>
          <cell r="O134" t="str">
            <v/>
          </cell>
          <cell r="R134" t="str">
            <v/>
          </cell>
        </row>
        <row r="135">
          <cell r="K135" t="str">
            <v/>
          </cell>
          <cell r="L135" t="str">
            <v/>
          </cell>
          <cell r="M135" t="str">
            <v/>
          </cell>
          <cell r="O135" t="str">
            <v/>
          </cell>
          <cell r="R135" t="str">
            <v/>
          </cell>
        </row>
        <row r="136">
          <cell r="K136" t="str">
            <v/>
          </cell>
          <cell r="L136" t="str">
            <v/>
          </cell>
          <cell r="M136" t="str">
            <v/>
          </cell>
          <cell r="O136" t="str">
            <v/>
          </cell>
          <cell r="R136" t="str">
            <v/>
          </cell>
        </row>
        <row r="137">
          <cell r="K137" t="str">
            <v/>
          </cell>
          <cell r="L137" t="str">
            <v/>
          </cell>
          <cell r="M137" t="str">
            <v/>
          </cell>
          <cell r="O137" t="str">
            <v/>
          </cell>
          <cell r="R137" t="str">
            <v/>
          </cell>
        </row>
        <row r="138">
          <cell r="K138" t="str">
            <v/>
          </cell>
          <cell r="L138" t="str">
            <v/>
          </cell>
          <cell r="M138" t="str">
            <v/>
          </cell>
          <cell r="O138" t="str">
            <v/>
          </cell>
          <cell r="R138" t="str">
            <v/>
          </cell>
        </row>
        <row r="139">
          <cell r="K139" t="str">
            <v/>
          </cell>
          <cell r="L139" t="str">
            <v/>
          </cell>
          <cell r="M139" t="str">
            <v/>
          </cell>
          <cell r="O139" t="str">
            <v/>
          </cell>
          <cell r="R139" t="str">
            <v/>
          </cell>
        </row>
        <row r="140">
          <cell r="K140" t="str">
            <v/>
          </cell>
          <cell r="L140" t="str">
            <v/>
          </cell>
          <cell r="M140" t="str">
            <v/>
          </cell>
          <cell r="O140" t="str">
            <v/>
          </cell>
          <cell r="R140" t="str">
            <v/>
          </cell>
        </row>
        <row r="141">
          <cell r="K141" t="str">
            <v/>
          </cell>
          <cell r="L141" t="str">
            <v/>
          </cell>
          <cell r="M141" t="str">
            <v/>
          </cell>
          <cell r="O141" t="str">
            <v/>
          </cell>
          <cell r="R141" t="str">
            <v/>
          </cell>
        </row>
        <row r="142">
          <cell r="K142" t="str">
            <v/>
          </cell>
          <cell r="L142" t="str">
            <v/>
          </cell>
          <cell r="M142" t="str">
            <v/>
          </cell>
          <cell r="O142" t="str">
            <v/>
          </cell>
          <cell r="R142" t="str">
            <v/>
          </cell>
        </row>
        <row r="143">
          <cell r="K143" t="str">
            <v/>
          </cell>
          <cell r="L143" t="str">
            <v/>
          </cell>
          <cell r="M143" t="str">
            <v/>
          </cell>
          <cell r="O143" t="str">
            <v/>
          </cell>
          <cell r="R143" t="str">
            <v/>
          </cell>
        </row>
        <row r="144">
          <cell r="K144" t="str">
            <v/>
          </cell>
          <cell r="L144" t="str">
            <v/>
          </cell>
          <cell r="M144" t="str">
            <v/>
          </cell>
          <cell r="O144" t="str">
            <v/>
          </cell>
          <cell r="R144" t="str">
            <v/>
          </cell>
        </row>
        <row r="145">
          <cell r="K145" t="str">
            <v/>
          </cell>
          <cell r="L145" t="str">
            <v/>
          </cell>
          <cell r="M145" t="str">
            <v/>
          </cell>
          <cell r="O145" t="str">
            <v/>
          </cell>
          <cell r="R145" t="str">
            <v/>
          </cell>
        </row>
        <row r="146">
          <cell r="K146" t="str">
            <v/>
          </cell>
          <cell r="L146" t="str">
            <v/>
          </cell>
          <cell r="M146" t="str">
            <v/>
          </cell>
          <cell r="O146" t="str">
            <v/>
          </cell>
          <cell r="R146" t="str">
            <v/>
          </cell>
        </row>
        <row r="147">
          <cell r="K147" t="str">
            <v/>
          </cell>
          <cell r="L147" t="str">
            <v/>
          </cell>
          <cell r="M147" t="str">
            <v/>
          </cell>
          <cell r="O147" t="str">
            <v/>
          </cell>
          <cell r="R147" t="str">
            <v/>
          </cell>
        </row>
        <row r="148">
          <cell r="K148" t="str">
            <v/>
          </cell>
          <cell r="L148" t="str">
            <v/>
          </cell>
          <cell r="M148" t="str">
            <v/>
          </cell>
          <cell r="O148" t="str">
            <v/>
          </cell>
          <cell r="R148" t="str">
            <v/>
          </cell>
        </row>
        <row r="149">
          <cell r="K149" t="str">
            <v/>
          </cell>
          <cell r="L149" t="str">
            <v/>
          </cell>
          <cell r="M149" t="str">
            <v/>
          </cell>
          <cell r="O149" t="str">
            <v/>
          </cell>
          <cell r="R149" t="str">
            <v/>
          </cell>
        </row>
        <row r="150">
          <cell r="K150" t="str">
            <v/>
          </cell>
          <cell r="L150" t="str">
            <v/>
          </cell>
          <cell r="M150" t="str">
            <v/>
          </cell>
          <cell r="O150" t="str">
            <v/>
          </cell>
          <cell r="R150" t="str">
            <v/>
          </cell>
        </row>
        <row r="151">
          <cell r="K151" t="str">
            <v/>
          </cell>
          <cell r="L151" t="str">
            <v/>
          </cell>
          <cell r="M151" t="str">
            <v/>
          </cell>
          <cell r="O151" t="str">
            <v/>
          </cell>
          <cell r="R151" t="str">
            <v/>
          </cell>
        </row>
        <row r="152">
          <cell r="K152" t="str">
            <v/>
          </cell>
          <cell r="L152" t="str">
            <v/>
          </cell>
          <cell r="M152" t="str">
            <v/>
          </cell>
          <cell r="O152" t="str">
            <v/>
          </cell>
          <cell r="R152" t="str">
            <v/>
          </cell>
        </row>
        <row r="153">
          <cell r="K153" t="str">
            <v/>
          </cell>
          <cell r="L153" t="str">
            <v/>
          </cell>
          <cell r="M153" t="str">
            <v/>
          </cell>
          <cell r="O153" t="str">
            <v/>
          </cell>
          <cell r="R153" t="str">
            <v/>
          </cell>
        </row>
        <row r="154">
          <cell r="K154" t="str">
            <v/>
          </cell>
          <cell r="L154" t="str">
            <v/>
          </cell>
          <cell r="M154" t="str">
            <v/>
          </cell>
          <cell r="O154" t="str">
            <v/>
          </cell>
          <cell r="R154" t="str">
            <v/>
          </cell>
        </row>
        <row r="155">
          <cell r="K155" t="str">
            <v/>
          </cell>
          <cell r="L155" t="str">
            <v/>
          </cell>
          <cell r="M155" t="str">
            <v/>
          </cell>
          <cell r="O155" t="str">
            <v/>
          </cell>
          <cell r="R155" t="str">
            <v/>
          </cell>
        </row>
        <row r="156">
          <cell r="K156" t="str">
            <v/>
          </cell>
          <cell r="L156" t="str">
            <v/>
          </cell>
          <cell r="M156" t="str">
            <v/>
          </cell>
          <cell r="O156" t="str">
            <v/>
          </cell>
          <cell r="R156" t="str">
            <v/>
          </cell>
        </row>
        <row r="157">
          <cell r="K157" t="str">
            <v/>
          </cell>
          <cell r="L157" t="str">
            <v/>
          </cell>
          <cell r="M157" t="str">
            <v/>
          </cell>
          <cell r="O157" t="str">
            <v/>
          </cell>
          <cell r="R157" t="str">
            <v/>
          </cell>
        </row>
        <row r="158">
          <cell r="K158" t="str">
            <v/>
          </cell>
          <cell r="L158" t="str">
            <v/>
          </cell>
          <cell r="M158" t="str">
            <v/>
          </cell>
          <cell r="O158" t="str">
            <v/>
          </cell>
          <cell r="R158" t="str">
            <v/>
          </cell>
        </row>
        <row r="159">
          <cell r="K159" t="str">
            <v/>
          </cell>
          <cell r="L159" t="str">
            <v/>
          </cell>
          <cell r="M159" t="str">
            <v/>
          </cell>
          <cell r="O159" t="str">
            <v/>
          </cell>
          <cell r="R159" t="str">
            <v/>
          </cell>
        </row>
        <row r="160">
          <cell r="K160" t="str">
            <v/>
          </cell>
          <cell r="L160" t="str">
            <v/>
          </cell>
          <cell r="M160" t="str">
            <v/>
          </cell>
          <cell r="O160" t="str">
            <v/>
          </cell>
          <cell r="R160" t="str">
            <v/>
          </cell>
        </row>
        <row r="161">
          <cell r="K161" t="str">
            <v/>
          </cell>
          <cell r="L161" t="str">
            <v/>
          </cell>
          <cell r="M161" t="str">
            <v/>
          </cell>
          <cell r="O161" t="str">
            <v/>
          </cell>
          <cell r="R161" t="str">
            <v/>
          </cell>
        </row>
        <row r="162">
          <cell r="K162" t="str">
            <v/>
          </cell>
          <cell r="L162" t="str">
            <v/>
          </cell>
          <cell r="M162" t="str">
            <v/>
          </cell>
          <cell r="O162" t="str">
            <v/>
          </cell>
          <cell r="R162" t="str">
            <v/>
          </cell>
        </row>
        <row r="163">
          <cell r="K163" t="str">
            <v/>
          </cell>
          <cell r="L163" t="str">
            <v/>
          </cell>
          <cell r="M163" t="str">
            <v/>
          </cell>
          <cell r="O163" t="str">
            <v/>
          </cell>
          <cell r="R163" t="str">
            <v/>
          </cell>
        </row>
        <row r="164">
          <cell r="K164" t="str">
            <v/>
          </cell>
          <cell r="L164" t="str">
            <v/>
          </cell>
          <cell r="M164" t="str">
            <v/>
          </cell>
          <cell r="O164" t="str">
            <v/>
          </cell>
          <cell r="R164" t="str">
            <v/>
          </cell>
        </row>
        <row r="165">
          <cell r="K165" t="str">
            <v/>
          </cell>
          <cell r="L165" t="str">
            <v/>
          </cell>
          <cell r="M165" t="str">
            <v/>
          </cell>
          <cell r="O165" t="str">
            <v/>
          </cell>
          <cell r="R165" t="str">
            <v/>
          </cell>
        </row>
        <row r="166">
          <cell r="K166" t="str">
            <v/>
          </cell>
          <cell r="L166" t="str">
            <v/>
          </cell>
          <cell r="M166" t="str">
            <v/>
          </cell>
          <cell r="O166" t="str">
            <v/>
          </cell>
          <cell r="R166" t="str">
            <v/>
          </cell>
        </row>
        <row r="167">
          <cell r="K167" t="str">
            <v/>
          </cell>
          <cell r="L167" t="str">
            <v/>
          </cell>
          <cell r="M167" t="str">
            <v/>
          </cell>
          <cell r="O167" t="str">
            <v/>
          </cell>
          <cell r="R167" t="str">
            <v/>
          </cell>
        </row>
        <row r="168">
          <cell r="K168" t="str">
            <v/>
          </cell>
          <cell r="L168" t="str">
            <v/>
          </cell>
          <cell r="M168" t="str">
            <v/>
          </cell>
          <cell r="O168" t="str">
            <v/>
          </cell>
          <cell r="R168" t="str">
            <v/>
          </cell>
        </row>
        <row r="169">
          <cell r="K169" t="str">
            <v/>
          </cell>
          <cell r="L169" t="str">
            <v/>
          </cell>
          <cell r="M169" t="str">
            <v/>
          </cell>
          <cell r="O169" t="str">
            <v/>
          </cell>
          <cell r="R169" t="str">
            <v/>
          </cell>
        </row>
        <row r="170">
          <cell r="K170" t="str">
            <v/>
          </cell>
          <cell r="L170" t="str">
            <v/>
          </cell>
          <cell r="M170" t="str">
            <v/>
          </cell>
          <cell r="O170" t="str">
            <v/>
          </cell>
          <cell r="R170" t="str">
            <v/>
          </cell>
        </row>
        <row r="171">
          <cell r="K171" t="str">
            <v/>
          </cell>
          <cell r="L171" t="str">
            <v/>
          </cell>
          <cell r="M171" t="str">
            <v/>
          </cell>
          <cell r="O171" t="str">
            <v/>
          </cell>
          <cell r="R171" t="str">
            <v/>
          </cell>
        </row>
        <row r="172">
          <cell r="K172" t="str">
            <v/>
          </cell>
          <cell r="L172" t="str">
            <v/>
          </cell>
          <cell r="M172" t="str">
            <v/>
          </cell>
          <cell r="O172" t="str">
            <v/>
          </cell>
          <cell r="R172" t="str">
            <v/>
          </cell>
        </row>
        <row r="173">
          <cell r="K173" t="str">
            <v/>
          </cell>
          <cell r="L173" t="str">
            <v/>
          </cell>
          <cell r="M173" t="str">
            <v/>
          </cell>
          <cell r="O173" t="str">
            <v/>
          </cell>
          <cell r="R173" t="str">
            <v/>
          </cell>
        </row>
        <row r="174">
          <cell r="K174" t="str">
            <v/>
          </cell>
          <cell r="L174" t="str">
            <v/>
          </cell>
          <cell r="M174" t="str">
            <v/>
          </cell>
          <cell r="O174" t="str">
            <v/>
          </cell>
          <cell r="R174" t="str">
            <v/>
          </cell>
        </row>
        <row r="175">
          <cell r="K175" t="str">
            <v/>
          </cell>
          <cell r="L175" t="str">
            <v/>
          </cell>
          <cell r="M175" t="str">
            <v/>
          </cell>
          <cell r="O175" t="str">
            <v/>
          </cell>
          <cell r="R175" t="str">
            <v/>
          </cell>
        </row>
        <row r="176">
          <cell r="K176" t="str">
            <v/>
          </cell>
          <cell r="L176" t="str">
            <v/>
          </cell>
          <cell r="M176" t="str">
            <v/>
          </cell>
          <cell r="O176" t="str">
            <v/>
          </cell>
          <cell r="R176" t="str">
            <v/>
          </cell>
        </row>
        <row r="177">
          <cell r="K177" t="str">
            <v/>
          </cell>
          <cell r="L177" t="str">
            <v/>
          </cell>
          <cell r="M177" t="str">
            <v/>
          </cell>
          <cell r="O177" t="str">
            <v/>
          </cell>
          <cell r="R177" t="str">
            <v/>
          </cell>
        </row>
        <row r="178">
          <cell r="K178" t="str">
            <v/>
          </cell>
          <cell r="L178" t="str">
            <v/>
          </cell>
          <cell r="M178" t="str">
            <v/>
          </cell>
          <cell r="O178" t="str">
            <v/>
          </cell>
          <cell r="R178" t="str">
            <v/>
          </cell>
        </row>
        <row r="179">
          <cell r="K179" t="str">
            <v/>
          </cell>
          <cell r="L179" t="str">
            <v/>
          </cell>
          <cell r="M179" t="str">
            <v/>
          </cell>
          <cell r="O179" t="str">
            <v/>
          </cell>
          <cell r="R179" t="str">
            <v/>
          </cell>
        </row>
        <row r="180">
          <cell r="K180" t="str">
            <v/>
          </cell>
          <cell r="L180" t="str">
            <v/>
          </cell>
          <cell r="M180" t="str">
            <v/>
          </cell>
          <cell r="O180" t="str">
            <v/>
          </cell>
          <cell r="R180" t="str">
            <v/>
          </cell>
        </row>
        <row r="181">
          <cell r="K181" t="str">
            <v/>
          </cell>
          <cell r="L181" t="str">
            <v/>
          </cell>
          <cell r="M181" t="str">
            <v/>
          </cell>
          <cell r="O181" t="str">
            <v/>
          </cell>
          <cell r="R181" t="str">
            <v/>
          </cell>
        </row>
        <row r="182">
          <cell r="K182" t="str">
            <v/>
          </cell>
          <cell r="L182" t="str">
            <v/>
          </cell>
          <cell r="M182" t="str">
            <v/>
          </cell>
          <cell r="O182" t="str">
            <v/>
          </cell>
          <cell r="R182" t="str">
            <v/>
          </cell>
        </row>
        <row r="183">
          <cell r="K183" t="str">
            <v/>
          </cell>
          <cell r="L183" t="str">
            <v/>
          </cell>
          <cell r="M183" t="str">
            <v/>
          </cell>
          <cell r="O183" t="str">
            <v/>
          </cell>
          <cell r="R183" t="str">
            <v/>
          </cell>
        </row>
        <row r="184">
          <cell r="K184" t="str">
            <v/>
          </cell>
          <cell r="L184" t="str">
            <v/>
          </cell>
          <cell r="M184" t="str">
            <v/>
          </cell>
          <cell r="O184" t="str">
            <v/>
          </cell>
          <cell r="R184" t="str">
            <v/>
          </cell>
        </row>
        <row r="185">
          <cell r="K185" t="str">
            <v/>
          </cell>
          <cell r="L185" t="str">
            <v/>
          </cell>
          <cell r="M185" t="str">
            <v/>
          </cell>
          <cell r="O185" t="str">
            <v/>
          </cell>
          <cell r="R185" t="str">
            <v/>
          </cell>
        </row>
        <row r="186">
          <cell r="K186" t="str">
            <v/>
          </cell>
          <cell r="L186" t="str">
            <v/>
          </cell>
          <cell r="M186" t="str">
            <v/>
          </cell>
          <cell r="O186" t="str">
            <v/>
          </cell>
          <cell r="R186" t="str">
            <v/>
          </cell>
        </row>
        <row r="187">
          <cell r="K187" t="str">
            <v/>
          </cell>
          <cell r="L187" t="str">
            <v/>
          </cell>
          <cell r="M187" t="str">
            <v/>
          </cell>
          <cell r="O187" t="str">
            <v/>
          </cell>
          <cell r="R187" t="str">
            <v/>
          </cell>
        </row>
        <row r="188">
          <cell r="K188" t="str">
            <v/>
          </cell>
          <cell r="L188" t="str">
            <v/>
          </cell>
          <cell r="M188" t="str">
            <v/>
          </cell>
          <cell r="O188" t="str">
            <v/>
          </cell>
          <cell r="R188" t="str">
            <v/>
          </cell>
        </row>
        <row r="189">
          <cell r="K189" t="str">
            <v/>
          </cell>
          <cell r="L189" t="str">
            <v/>
          </cell>
          <cell r="M189" t="str">
            <v/>
          </cell>
          <cell r="O189" t="str">
            <v/>
          </cell>
          <cell r="R189" t="str">
            <v/>
          </cell>
        </row>
        <row r="190">
          <cell r="K190" t="str">
            <v/>
          </cell>
          <cell r="L190" t="str">
            <v/>
          </cell>
          <cell r="M190" t="str">
            <v/>
          </cell>
          <cell r="O190" t="str">
            <v/>
          </cell>
          <cell r="R190" t="str">
            <v/>
          </cell>
        </row>
        <row r="191">
          <cell r="K191" t="str">
            <v/>
          </cell>
          <cell r="L191" t="str">
            <v/>
          </cell>
          <cell r="M191" t="str">
            <v/>
          </cell>
          <cell r="O191" t="str">
            <v/>
          </cell>
          <cell r="R191" t="str">
            <v/>
          </cell>
        </row>
        <row r="192">
          <cell r="K192" t="str">
            <v/>
          </cell>
          <cell r="L192" t="str">
            <v/>
          </cell>
          <cell r="M192" t="str">
            <v/>
          </cell>
          <cell r="O192" t="str">
            <v/>
          </cell>
          <cell r="R192" t="str">
            <v/>
          </cell>
        </row>
        <row r="193">
          <cell r="K193" t="str">
            <v/>
          </cell>
          <cell r="L193" t="str">
            <v/>
          </cell>
          <cell r="M193" t="str">
            <v/>
          </cell>
          <cell r="O193" t="str">
            <v/>
          </cell>
          <cell r="R193" t="str">
            <v/>
          </cell>
        </row>
        <row r="194">
          <cell r="K194" t="str">
            <v/>
          </cell>
          <cell r="L194" t="str">
            <v/>
          </cell>
          <cell r="M194" t="str">
            <v/>
          </cell>
          <cell r="O194" t="str">
            <v/>
          </cell>
          <cell r="R194" t="str">
            <v/>
          </cell>
        </row>
        <row r="195">
          <cell r="K195" t="str">
            <v/>
          </cell>
          <cell r="L195" t="str">
            <v/>
          </cell>
          <cell r="M195" t="str">
            <v/>
          </cell>
          <cell r="O195" t="str">
            <v/>
          </cell>
          <cell r="R195" t="str">
            <v/>
          </cell>
        </row>
        <row r="196">
          <cell r="K196" t="str">
            <v/>
          </cell>
          <cell r="L196" t="str">
            <v/>
          </cell>
          <cell r="M196" t="str">
            <v/>
          </cell>
          <cell r="O196" t="str">
            <v/>
          </cell>
          <cell r="R196" t="str">
            <v/>
          </cell>
        </row>
        <row r="197">
          <cell r="K197" t="str">
            <v/>
          </cell>
          <cell r="L197" t="str">
            <v/>
          </cell>
          <cell r="M197" t="str">
            <v/>
          </cell>
          <cell r="O197" t="str">
            <v/>
          </cell>
          <cell r="R197" t="str">
            <v/>
          </cell>
        </row>
        <row r="198">
          <cell r="K198" t="str">
            <v/>
          </cell>
          <cell r="L198" t="str">
            <v/>
          </cell>
          <cell r="M198" t="str">
            <v/>
          </cell>
          <cell r="O198" t="str">
            <v/>
          </cell>
          <cell r="R198" t="str">
            <v/>
          </cell>
        </row>
        <row r="199">
          <cell r="K199" t="str">
            <v/>
          </cell>
          <cell r="L199" t="str">
            <v/>
          </cell>
          <cell r="M199" t="str">
            <v/>
          </cell>
          <cell r="O199" t="str">
            <v/>
          </cell>
          <cell r="R199" t="str">
            <v/>
          </cell>
        </row>
        <row r="200">
          <cell r="K200" t="str">
            <v/>
          </cell>
          <cell r="L200" t="str">
            <v/>
          </cell>
          <cell r="M200" t="str">
            <v/>
          </cell>
          <cell r="O200" t="str">
            <v/>
          </cell>
          <cell r="R200" t="str">
            <v/>
          </cell>
        </row>
        <row r="201">
          <cell r="K201" t="str">
            <v/>
          </cell>
          <cell r="L201" t="str">
            <v/>
          </cell>
          <cell r="M201" t="str">
            <v/>
          </cell>
          <cell r="O201" t="str">
            <v/>
          </cell>
          <cell r="R201" t="str">
            <v/>
          </cell>
        </row>
        <row r="202">
          <cell r="K202" t="str">
            <v/>
          </cell>
          <cell r="L202" t="str">
            <v/>
          </cell>
          <cell r="M202" t="str">
            <v/>
          </cell>
          <cell r="O202" t="str">
            <v/>
          </cell>
          <cell r="R202" t="str">
            <v/>
          </cell>
        </row>
        <row r="203">
          <cell r="K203" t="str">
            <v/>
          </cell>
          <cell r="L203" t="str">
            <v/>
          </cell>
          <cell r="M203" t="str">
            <v/>
          </cell>
          <cell r="O203" t="str">
            <v/>
          </cell>
          <cell r="R203" t="str">
            <v/>
          </cell>
        </row>
        <row r="204">
          <cell r="K204" t="str">
            <v/>
          </cell>
          <cell r="L204" t="str">
            <v/>
          </cell>
          <cell r="M204" t="str">
            <v/>
          </cell>
          <cell r="O204" t="str">
            <v/>
          </cell>
          <cell r="R204" t="str">
            <v/>
          </cell>
        </row>
        <row r="205">
          <cell r="K205" t="str">
            <v/>
          </cell>
          <cell r="L205" t="str">
            <v/>
          </cell>
          <cell r="M205" t="str">
            <v/>
          </cell>
          <cell r="O205" t="str">
            <v/>
          </cell>
          <cell r="R205" t="str">
            <v/>
          </cell>
        </row>
        <row r="206">
          <cell r="K206" t="str">
            <v/>
          </cell>
          <cell r="L206" t="str">
            <v/>
          </cell>
          <cell r="M206" t="str">
            <v/>
          </cell>
          <cell r="O206" t="str">
            <v/>
          </cell>
          <cell r="R206" t="str">
            <v/>
          </cell>
        </row>
        <row r="207">
          <cell r="K207" t="str">
            <v/>
          </cell>
          <cell r="L207" t="str">
            <v/>
          </cell>
          <cell r="M207" t="str">
            <v/>
          </cell>
          <cell r="O207" t="str">
            <v/>
          </cell>
          <cell r="R207" t="str">
            <v/>
          </cell>
        </row>
        <row r="208">
          <cell r="K208" t="str">
            <v/>
          </cell>
          <cell r="L208" t="str">
            <v/>
          </cell>
          <cell r="M208" t="str">
            <v/>
          </cell>
          <cell r="O208" t="str">
            <v/>
          </cell>
          <cell r="R208" t="str">
            <v/>
          </cell>
        </row>
        <row r="209">
          <cell r="K209" t="str">
            <v/>
          </cell>
          <cell r="L209" t="str">
            <v/>
          </cell>
          <cell r="M209" t="str">
            <v/>
          </cell>
          <cell r="O209" t="str">
            <v/>
          </cell>
          <cell r="R209" t="str">
            <v/>
          </cell>
        </row>
        <row r="210">
          <cell r="K210" t="str">
            <v/>
          </cell>
          <cell r="L210" t="str">
            <v/>
          </cell>
          <cell r="M210" t="str">
            <v/>
          </cell>
          <cell r="O210" t="str">
            <v/>
          </cell>
          <cell r="R210" t="str">
            <v/>
          </cell>
        </row>
        <row r="211">
          <cell r="K211" t="str">
            <v/>
          </cell>
          <cell r="L211" t="str">
            <v/>
          </cell>
          <cell r="M211" t="str">
            <v/>
          </cell>
          <cell r="O211" t="str">
            <v/>
          </cell>
          <cell r="R211" t="str">
            <v/>
          </cell>
        </row>
        <row r="212">
          <cell r="K212" t="str">
            <v/>
          </cell>
          <cell r="L212" t="str">
            <v/>
          </cell>
          <cell r="M212" t="str">
            <v/>
          </cell>
          <cell r="O212" t="str">
            <v/>
          </cell>
          <cell r="R212" t="str">
            <v/>
          </cell>
        </row>
        <row r="213">
          <cell r="K213" t="str">
            <v/>
          </cell>
          <cell r="L213" t="str">
            <v/>
          </cell>
          <cell r="M213" t="str">
            <v/>
          </cell>
          <cell r="O213" t="str">
            <v/>
          </cell>
          <cell r="R213" t="str">
            <v/>
          </cell>
        </row>
        <row r="214">
          <cell r="K214" t="str">
            <v/>
          </cell>
          <cell r="L214" t="str">
            <v/>
          </cell>
          <cell r="M214" t="str">
            <v/>
          </cell>
          <cell r="O214" t="str">
            <v/>
          </cell>
          <cell r="R214" t="str">
            <v/>
          </cell>
        </row>
        <row r="215">
          <cell r="K215" t="str">
            <v/>
          </cell>
          <cell r="L215" t="str">
            <v/>
          </cell>
          <cell r="M215" t="str">
            <v/>
          </cell>
          <cell r="O215" t="str">
            <v/>
          </cell>
          <cell r="R215" t="str">
            <v/>
          </cell>
        </row>
        <row r="216">
          <cell r="K216" t="str">
            <v/>
          </cell>
          <cell r="L216" t="str">
            <v/>
          </cell>
          <cell r="M216" t="str">
            <v/>
          </cell>
          <cell r="O216" t="str">
            <v/>
          </cell>
          <cell r="R216" t="str">
            <v/>
          </cell>
        </row>
        <row r="217">
          <cell r="K217" t="str">
            <v/>
          </cell>
          <cell r="L217" t="str">
            <v/>
          </cell>
          <cell r="M217" t="str">
            <v/>
          </cell>
          <cell r="O217" t="str">
            <v/>
          </cell>
          <cell r="R217" t="str">
            <v/>
          </cell>
        </row>
        <row r="218">
          <cell r="K218" t="str">
            <v/>
          </cell>
          <cell r="L218" t="str">
            <v/>
          </cell>
          <cell r="M218" t="str">
            <v/>
          </cell>
          <cell r="O218" t="str">
            <v/>
          </cell>
          <cell r="R218" t="str">
            <v/>
          </cell>
        </row>
        <row r="219">
          <cell r="K219" t="str">
            <v/>
          </cell>
          <cell r="L219" t="str">
            <v/>
          </cell>
          <cell r="M219" t="str">
            <v/>
          </cell>
          <cell r="O219" t="str">
            <v/>
          </cell>
          <cell r="R219" t="str">
            <v/>
          </cell>
        </row>
        <row r="220">
          <cell r="K220" t="str">
            <v/>
          </cell>
          <cell r="L220" t="str">
            <v/>
          </cell>
          <cell r="M220" t="str">
            <v/>
          </cell>
          <cell r="O220" t="str">
            <v/>
          </cell>
          <cell r="R220" t="str">
            <v/>
          </cell>
        </row>
        <row r="221">
          <cell r="K221" t="str">
            <v/>
          </cell>
          <cell r="L221" t="str">
            <v/>
          </cell>
          <cell r="M221" t="str">
            <v/>
          </cell>
          <cell r="O221" t="str">
            <v/>
          </cell>
          <cell r="R221" t="str">
            <v/>
          </cell>
        </row>
        <row r="222">
          <cell r="K222" t="str">
            <v/>
          </cell>
          <cell r="L222" t="str">
            <v/>
          </cell>
          <cell r="M222" t="str">
            <v/>
          </cell>
          <cell r="O222" t="str">
            <v/>
          </cell>
          <cell r="R222" t="str">
            <v/>
          </cell>
        </row>
        <row r="223">
          <cell r="K223" t="str">
            <v/>
          </cell>
          <cell r="L223" t="str">
            <v/>
          </cell>
          <cell r="M223" t="str">
            <v/>
          </cell>
          <cell r="O223" t="str">
            <v/>
          </cell>
          <cell r="R223" t="str">
            <v/>
          </cell>
        </row>
        <row r="224">
          <cell r="K224" t="str">
            <v/>
          </cell>
          <cell r="L224" t="str">
            <v/>
          </cell>
          <cell r="M224" t="str">
            <v/>
          </cell>
          <cell r="O224" t="str">
            <v/>
          </cell>
          <cell r="R224" t="str">
            <v/>
          </cell>
        </row>
        <row r="225">
          <cell r="K225" t="str">
            <v/>
          </cell>
          <cell r="L225" t="str">
            <v/>
          </cell>
          <cell r="M225" t="str">
            <v/>
          </cell>
          <cell r="O225" t="str">
            <v/>
          </cell>
          <cell r="R225" t="str">
            <v/>
          </cell>
        </row>
        <row r="226">
          <cell r="K226" t="str">
            <v/>
          </cell>
          <cell r="L226" t="str">
            <v/>
          </cell>
          <cell r="M226" t="str">
            <v/>
          </cell>
          <cell r="O226" t="str">
            <v/>
          </cell>
          <cell r="R226" t="str">
            <v/>
          </cell>
        </row>
        <row r="227">
          <cell r="K227" t="str">
            <v/>
          </cell>
          <cell r="L227" t="str">
            <v/>
          </cell>
          <cell r="M227" t="str">
            <v/>
          </cell>
          <cell r="O227" t="str">
            <v/>
          </cell>
          <cell r="R227" t="str">
            <v/>
          </cell>
        </row>
        <row r="228">
          <cell r="K228" t="str">
            <v/>
          </cell>
          <cell r="L228" t="str">
            <v/>
          </cell>
          <cell r="M228" t="str">
            <v/>
          </cell>
          <cell r="O228" t="str">
            <v/>
          </cell>
          <cell r="R228" t="str">
            <v/>
          </cell>
        </row>
        <row r="229">
          <cell r="K229" t="str">
            <v/>
          </cell>
          <cell r="L229" t="str">
            <v/>
          </cell>
          <cell r="M229" t="str">
            <v/>
          </cell>
          <cell r="O229" t="str">
            <v/>
          </cell>
          <cell r="R229" t="str">
            <v/>
          </cell>
        </row>
        <row r="230">
          <cell r="K230" t="str">
            <v/>
          </cell>
          <cell r="L230" t="str">
            <v/>
          </cell>
          <cell r="M230" t="str">
            <v/>
          </cell>
          <cell r="O230" t="str">
            <v/>
          </cell>
          <cell r="R230" t="str">
            <v/>
          </cell>
        </row>
        <row r="231">
          <cell r="K231" t="str">
            <v/>
          </cell>
          <cell r="L231" t="str">
            <v/>
          </cell>
          <cell r="M231" t="str">
            <v/>
          </cell>
          <cell r="O231" t="str">
            <v/>
          </cell>
          <cell r="R231" t="str">
            <v/>
          </cell>
        </row>
        <row r="232">
          <cell r="K232" t="str">
            <v/>
          </cell>
          <cell r="L232" t="str">
            <v/>
          </cell>
          <cell r="M232" t="str">
            <v/>
          </cell>
          <cell r="O232" t="str">
            <v/>
          </cell>
          <cell r="R232" t="str">
            <v/>
          </cell>
        </row>
        <row r="233">
          <cell r="K233" t="str">
            <v/>
          </cell>
          <cell r="L233" t="str">
            <v/>
          </cell>
          <cell r="M233" t="str">
            <v/>
          </cell>
          <cell r="O233" t="str">
            <v/>
          </cell>
          <cell r="R233" t="str">
            <v/>
          </cell>
        </row>
        <row r="234">
          <cell r="K234" t="str">
            <v/>
          </cell>
          <cell r="L234" t="str">
            <v/>
          </cell>
          <cell r="M234" t="str">
            <v/>
          </cell>
          <cell r="O234" t="str">
            <v/>
          </cell>
          <cell r="R234" t="str">
            <v/>
          </cell>
        </row>
        <row r="235">
          <cell r="K235" t="str">
            <v/>
          </cell>
          <cell r="L235" t="str">
            <v/>
          </cell>
          <cell r="M235" t="str">
            <v/>
          </cell>
          <cell r="O235" t="str">
            <v/>
          </cell>
          <cell r="R235" t="str">
            <v/>
          </cell>
        </row>
        <row r="236">
          <cell r="K236" t="str">
            <v/>
          </cell>
          <cell r="L236" t="str">
            <v/>
          </cell>
          <cell r="M236" t="str">
            <v/>
          </cell>
          <cell r="O236" t="str">
            <v/>
          </cell>
          <cell r="R236" t="str">
            <v/>
          </cell>
        </row>
        <row r="237">
          <cell r="K237" t="str">
            <v/>
          </cell>
          <cell r="L237" t="str">
            <v/>
          </cell>
          <cell r="M237" t="str">
            <v/>
          </cell>
          <cell r="O237" t="str">
            <v/>
          </cell>
          <cell r="R237" t="str">
            <v/>
          </cell>
        </row>
        <row r="238">
          <cell r="K238" t="str">
            <v/>
          </cell>
          <cell r="L238" t="str">
            <v/>
          </cell>
          <cell r="M238" t="str">
            <v/>
          </cell>
          <cell r="O238" t="str">
            <v/>
          </cell>
          <cell r="R238" t="str">
            <v/>
          </cell>
        </row>
        <row r="239">
          <cell r="K239" t="str">
            <v/>
          </cell>
          <cell r="L239" t="str">
            <v/>
          </cell>
          <cell r="M239" t="str">
            <v/>
          </cell>
          <cell r="O239" t="str">
            <v/>
          </cell>
          <cell r="R239" t="str">
            <v/>
          </cell>
        </row>
        <row r="240">
          <cell r="K240" t="str">
            <v/>
          </cell>
          <cell r="L240" t="str">
            <v/>
          </cell>
          <cell r="M240" t="str">
            <v/>
          </cell>
          <cell r="O240" t="str">
            <v/>
          </cell>
          <cell r="R240" t="str">
            <v/>
          </cell>
        </row>
        <row r="241">
          <cell r="K241" t="str">
            <v/>
          </cell>
          <cell r="L241" t="str">
            <v/>
          </cell>
          <cell r="M241" t="str">
            <v/>
          </cell>
          <cell r="O241" t="str">
            <v/>
          </cell>
          <cell r="R241" t="str">
            <v/>
          </cell>
        </row>
        <row r="242">
          <cell r="K242" t="str">
            <v/>
          </cell>
          <cell r="L242" t="str">
            <v/>
          </cell>
          <cell r="M242" t="str">
            <v/>
          </cell>
          <cell r="O242" t="str">
            <v/>
          </cell>
          <cell r="R242" t="str">
            <v/>
          </cell>
        </row>
        <row r="243">
          <cell r="K243" t="str">
            <v/>
          </cell>
          <cell r="L243" t="str">
            <v/>
          </cell>
          <cell r="M243" t="str">
            <v/>
          </cell>
          <cell r="O243" t="str">
            <v/>
          </cell>
          <cell r="R243" t="str">
            <v/>
          </cell>
        </row>
        <row r="244">
          <cell r="K244" t="str">
            <v/>
          </cell>
          <cell r="L244" t="str">
            <v/>
          </cell>
          <cell r="M244" t="str">
            <v/>
          </cell>
          <cell r="O244" t="str">
            <v/>
          </cell>
          <cell r="R244" t="str">
            <v/>
          </cell>
        </row>
        <row r="245">
          <cell r="K245" t="str">
            <v/>
          </cell>
          <cell r="L245" t="str">
            <v/>
          </cell>
          <cell r="M245" t="str">
            <v/>
          </cell>
          <cell r="O245" t="str">
            <v/>
          </cell>
          <cell r="R245" t="str">
            <v/>
          </cell>
        </row>
        <row r="246">
          <cell r="K246" t="str">
            <v/>
          </cell>
          <cell r="L246" t="str">
            <v/>
          </cell>
          <cell r="M246" t="str">
            <v/>
          </cell>
          <cell r="O246" t="str">
            <v/>
          </cell>
          <cell r="R246" t="str">
            <v/>
          </cell>
        </row>
        <row r="247">
          <cell r="K247" t="str">
            <v/>
          </cell>
          <cell r="L247" t="str">
            <v/>
          </cell>
          <cell r="M247" t="str">
            <v/>
          </cell>
          <cell r="O247" t="str">
            <v/>
          </cell>
          <cell r="R247" t="str">
            <v/>
          </cell>
        </row>
        <row r="248">
          <cell r="K248" t="str">
            <v/>
          </cell>
          <cell r="L248" t="str">
            <v/>
          </cell>
          <cell r="M248" t="str">
            <v/>
          </cell>
          <cell r="O248" t="str">
            <v/>
          </cell>
          <cell r="R248" t="str">
            <v/>
          </cell>
        </row>
        <row r="249">
          <cell r="K249" t="str">
            <v/>
          </cell>
          <cell r="L249" t="str">
            <v/>
          </cell>
          <cell r="M249" t="str">
            <v/>
          </cell>
          <cell r="O249" t="str">
            <v/>
          </cell>
          <cell r="R249" t="str">
            <v/>
          </cell>
        </row>
        <row r="250">
          <cell r="K250" t="str">
            <v/>
          </cell>
          <cell r="L250" t="str">
            <v/>
          </cell>
          <cell r="M250" t="str">
            <v/>
          </cell>
          <cell r="O250" t="str">
            <v/>
          </cell>
          <cell r="R250" t="str">
            <v/>
          </cell>
        </row>
        <row r="251">
          <cell r="K251" t="str">
            <v/>
          </cell>
          <cell r="L251" t="str">
            <v/>
          </cell>
          <cell r="M251" t="str">
            <v/>
          </cell>
          <cell r="O251" t="str">
            <v/>
          </cell>
          <cell r="R251" t="str">
            <v/>
          </cell>
        </row>
        <row r="252">
          <cell r="K252" t="str">
            <v/>
          </cell>
          <cell r="L252" t="str">
            <v/>
          </cell>
          <cell r="M252" t="str">
            <v/>
          </cell>
          <cell r="O252" t="str">
            <v/>
          </cell>
          <cell r="R252" t="str">
            <v/>
          </cell>
        </row>
        <row r="253">
          <cell r="K253" t="str">
            <v/>
          </cell>
          <cell r="L253" t="str">
            <v/>
          </cell>
          <cell r="M253" t="str">
            <v/>
          </cell>
          <cell r="O253" t="str">
            <v/>
          </cell>
          <cell r="R253" t="str">
            <v/>
          </cell>
        </row>
        <row r="254">
          <cell r="K254" t="str">
            <v/>
          </cell>
          <cell r="L254" t="str">
            <v/>
          </cell>
          <cell r="M254" t="str">
            <v/>
          </cell>
          <cell r="O254" t="str">
            <v/>
          </cell>
          <cell r="R254" t="str">
            <v/>
          </cell>
        </row>
        <row r="255">
          <cell r="K255" t="str">
            <v/>
          </cell>
          <cell r="L255" t="str">
            <v/>
          </cell>
          <cell r="M255" t="str">
            <v/>
          </cell>
          <cell r="O255" t="str">
            <v/>
          </cell>
          <cell r="R255" t="str">
            <v/>
          </cell>
        </row>
        <row r="256">
          <cell r="K256" t="str">
            <v/>
          </cell>
          <cell r="L256" t="str">
            <v/>
          </cell>
          <cell r="M256" t="str">
            <v/>
          </cell>
          <cell r="O256" t="str">
            <v/>
          </cell>
          <cell r="R256" t="str">
            <v/>
          </cell>
        </row>
        <row r="257">
          <cell r="K257" t="str">
            <v/>
          </cell>
          <cell r="L257" t="str">
            <v/>
          </cell>
          <cell r="M257" t="str">
            <v/>
          </cell>
          <cell r="O257" t="str">
            <v/>
          </cell>
          <cell r="R257" t="str">
            <v/>
          </cell>
        </row>
        <row r="258">
          <cell r="K258" t="str">
            <v/>
          </cell>
          <cell r="L258" t="str">
            <v/>
          </cell>
          <cell r="M258" t="str">
            <v/>
          </cell>
          <cell r="O258" t="str">
            <v/>
          </cell>
          <cell r="R258" t="str">
            <v/>
          </cell>
        </row>
        <row r="259">
          <cell r="K259" t="str">
            <v/>
          </cell>
          <cell r="L259" t="str">
            <v/>
          </cell>
          <cell r="M259" t="str">
            <v/>
          </cell>
          <cell r="O259" t="str">
            <v/>
          </cell>
          <cell r="R259" t="str">
            <v/>
          </cell>
        </row>
        <row r="260">
          <cell r="K260" t="str">
            <v/>
          </cell>
          <cell r="L260" t="str">
            <v/>
          </cell>
          <cell r="M260" t="str">
            <v/>
          </cell>
          <cell r="O260" t="str">
            <v/>
          </cell>
          <cell r="R260" t="str">
            <v/>
          </cell>
        </row>
        <row r="261">
          <cell r="K261" t="str">
            <v/>
          </cell>
          <cell r="L261" t="str">
            <v/>
          </cell>
          <cell r="M261" t="str">
            <v/>
          </cell>
          <cell r="O261" t="str">
            <v/>
          </cell>
          <cell r="R261" t="str">
            <v/>
          </cell>
        </row>
        <row r="262">
          <cell r="K262" t="str">
            <v/>
          </cell>
          <cell r="L262" t="str">
            <v/>
          </cell>
          <cell r="M262" t="str">
            <v/>
          </cell>
          <cell r="O262" t="str">
            <v/>
          </cell>
          <cell r="R262" t="str">
            <v/>
          </cell>
        </row>
        <row r="263">
          <cell r="K263" t="str">
            <v/>
          </cell>
          <cell r="L263" t="str">
            <v/>
          </cell>
          <cell r="M263" t="str">
            <v/>
          </cell>
          <cell r="O263" t="str">
            <v/>
          </cell>
          <cell r="R263" t="str">
            <v/>
          </cell>
        </row>
        <row r="264">
          <cell r="K264" t="str">
            <v/>
          </cell>
          <cell r="L264" t="str">
            <v/>
          </cell>
          <cell r="M264" t="str">
            <v/>
          </cell>
          <cell r="O264" t="str">
            <v/>
          </cell>
          <cell r="R264" t="str">
            <v/>
          </cell>
        </row>
        <row r="265">
          <cell r="K265" t="str">
            <v/>
          </cell>
          <cell r="L265" t="str">
            <v/>
          </cell>
          <cell r="M265" t="str">
            <v/>
          </cell>
          <cell r="O265" t="str">
            <v/>
          </cell>
          <cell r="R265" t="str">
            <v/>
          </cell>
        </row>
        <row r="266">
          <cell r="K266" t="str">
            <v/>
          </cell>
          <cell r="L266" t="str">
            <v/>
          </cell>
          <cell r="M266" t="str">
            <v/>
          </cell>
          <cell r="O266" t="str">
            <v/>
          </cell>
          <cell r="R266" t="str">
            <v/>
          </cell>
        </row>
        <row r="267">
          <cell r="K267" t="str">
            <v/>
          </cell>
          <cell r="L267" t="str">
            <v/>
          </cell>
          <cell r="M267" t="str">
            <v/>
          </cell>
          <cell r="O267" t="str">
            <v/>
          </cell>
          <cell r="R267" t="str">
            <v/>
          </cell>
        </row>
        <row r="268">
          <cell r="K268" t="str">
            <v/>
          </cell>
          <cell r="L268" t="str">
            <v/>
          </cell>
          <cell r="M268" t="str">
            <v/>
          </cell>
          <cell r="O268" t="str">
            <v/>
          </cell>
          <cell r="R268" t="str">
            <v/>
          </cell>
        </row>
        <row r="269">
          <cell r="K269" t="str">
            <v/>
          </cell>
          <cell r="L269" t="str">
            <v/>
          </cell>
          <cell r="M269" t="str">
            <v/>
          </cell>
          <cell r="O269" t="str">
            <v/>
          </cell>
          <cell r="R269" t="str">
            <v/>
          </cell>
        </row>
        <row r="270">
          <cell r="K270" t="str">
            <v/>
          </cell>
          <cell r="L270" t="str">
            <v/>
          </cell>
          <cell r="M270" t="str">
            <v/>
          </cell>
          <cell r="O270" t="str">
            <v/>
          </cell>
          <cell r="R270" t="str">
            <v/>
          </cell>
        </row>
        <row r="271">
          <cell r="K271" t="str">
            <v/>
          </cell>
          <cell r="L271" t="str">
            <v/>
          </cell>
          <cell r="M271" t="str">
            <v/>
          </cell>
          <cell r="O271" t="str">
            <v/>
          </cell>
          <cell r="R271" t="str">
            <v/>
          </cell>
        </row>
        <row r="272">
          <cell r="K272" t="str">
            <v/>
          </cell>
          <cell r="L272" t="str">
            <v/>
          </cell>
          <cell r="M272" t="str">
            <v/>
          </cell>
          <cell r="O272" t="str">
            <v/>
          </cell>
          <cell r="R272" t="str">
            <v/>
          </cell>
        </row>
        <row r="273">
          <cell r="K273" t="str">
            <v/>
          </cell>
          <cell r="L273" t="str">
            <v/>
          </cell>
          <cell r="M273" t="str">
            <v/>
          </cell>
          <cell r="O273" t="str">
            <v/>
          </cell>
          <cell r="R273" t="str">
            <v/>
          </cell>
        </row>
        <row r="274">
          <cell r="K274" t="str">
            <v/>
          </cell>
          <cell r="L274" t="str">
            <v/>
          </cell>
          <cell r="M274" t="str">
            <v/>
          </cell>
          <cell r="O274" t="str">
            <v/>
          </cell>
          <cell r="R274" t="str">
            <v/>
          </cell>
        </row>
        <row r="275">
          <cell r="K275" t="str">
            <v/>
          </cell>
          <cell r="L275" t="str">
            <v/>
          </cell>
          <cell r="M275" t="str">
            <v/>
          </cell>
          <cell r="O275" t="str">
            <v/>
          </cell>
          <cell r="R275" t="str">
            <v/>
          </cell>
        </row>
        <row r="276">
          <cell r="K276" t="str">
            <v/>
          </cell>
          <cell r="L276" t="str">
            <v/>
          </cell>
          <cell r="M276" t="str">
            <v/>
          </cell>
          <cell r="O276" t="str">
            <v/>
          </cell>
          <cell r="R276" t="str">
            <v/>
          </cell>
        </row>
        <row r="277">
          <cell r="K277" t="str">
            <v/>
          </cell>
          <cell r="L277" t="str">
            <v/>
          </cell>
          <cell r="M277" t="str">
            <v/>
          </cell>
          <cell r="O277" t="str">
            <v/>
          </cell>
          <cell r="R277" t="str">
            <v/>
          </cell>
        </row>
        <row r="278">
          <cell r="K278" t="str">
            <v/>
          </cell>
          <cell r="L278" t="str">
            <v/>
          </cell>
          <cell r="M278" t="str">
            <v/>
          </cell>
          <cell r="O278" t="str">
            <v/>
          </cell>
          <cell r="R278" t="str">
            <v/>
          </cell>
        </row>
        <row r="279">
          <cell r="K279" t="str">
            <v/>
          </cell>
          <cell r="L279" t="str">
            <v/>
          </cell>
          <cell r="M279" t="str">
            <v/>
          </cell>
          <cell r="O279" t="str">
            <v/>
          </cell>
          <cell r="R279" t="str">
            <v/>
          </cell>
        </row>
        <row r="280">
          <cell r="K280" t="str">
            <v/>
          </cell>
          <cell r="L280" t="str">
            <v/>
          </cell>
          <cell r="M280" t="str">
            <v/>
          </cell>
          <cell r="O280" t="str">
            <v/>
          </cell>
          <cell r="R280" t="str">
            <v/>
          </cell>
        </row>
        <row r="281">
          <cell r="K281" t="str">
            <v/>
          </cell>
          <cell r="L281" t="str">
            <v/>
          </cell>
          <cell r="M281" t="str">
            <v/>
          </cell>
          <cell r="O281" t="str">
            <v/>
          </cell>
          <cell r="R281" t="str">
            <v/>
          </cell>
        </row>
        <row r="282">
          <cell r="K282" t="str">
            <v/>
          </cell>
          <cell r="L282" t="str">
            <v/>
          </cell>
          <cell r="M282" t="str">
            <v/>
          </cell>
          <cell r="O282" t="str">
            <v/>
          </cell>
          <cell r="R282" t="str">
            <v/>
          </cell>
        </row>
        <row r="283">
          <cell r="K283" t="str">
            <v/>
          </cell>
          <cell r="L283" t="str">
            <v/>
          </cell>
          <cell r="M283" t="str">
            <v/>
          </cell>
          <cell r="O283" t="str">
            <v/>
          </cell>
          <cell r="R283" t="str">
            <v/>
          </cell>
        </row>
        <row r="284">
          <cell r="K284" t="str">
            <v/>
          </cell>
          <cell r="L284" t="str">
            <v/>
          </cell>
          <cell r="M284" t="str">
            <v/>
          </cell>
          <cell r="O284" t="str">
            <v/>
          </cell>
          <cell r="R284" t="str">
            <v/>
          </cell>
        </row>
        <row r="285">
          <cell r="K285" t="str">
            <v/>
          </cell>
          <cell r="L285" t="str">
            <v/>
          </cell>
          <cell r="M285" t="str">
            <v/>
          </cell>
          <cell r="O285" t="str">
            <v/>
          </cell>
          <cell r="R285" t="str">
            <v/>
          </cell>
        </row>
        <row r="286">
          <cell r="K286" t="str">
            <v/>
          </cell>
          <cell r="L286" t="str">
            <v/>
          </cell>
          <cell r="M286" t="str">
            <v/>
          </cell>
          <cell r="O286" t="str">
            <v/>
          </cell>
          <cell r="R286" t="str">
            <v/>
          </cell>
        </row>
        <row r="287">
          <cell r="K287" t="str">
            <v/>
          </cell>
          <cell r="L287" t="str">
            <v/>
          </cell>
          <cell r="M287" t="str">
            <v/>
          </cell>
          <cell r="O287" t="str">
            <v/>
          </cell>
          <cell r="R287" t="str">
            <v/>
          </cell>
        </row>
        <row r="288">
          <cell r="K288" t="str">
            <v/>
          </cell>
          <cell r="L288" t="str">
            <v/>
          </cell>
          <cell r="M288" t="str">
            <v/>
          </cell>
          <cell r="O288" t="str">
            <v/>
          </cell>
          <cell r="R288" t="str">
            <v/>
          </cell>
        </row>
        <row r="289">
          <cell r="K289" t="str">
            <v/>
          </cell>
          <cell r="L289" t="str">
            <v/>
          </cell>
          <cell r="M289" t="str">
            <v/>
          </cell>
          <cell r="O289" t="str">
            <v/>
          </cell>
          <cell r="R289" t="str">
            <v/>
          </cell>
        </row>
        <row r="290">
          <cell r="K290" t="str">
            <v/>
          </cell>
          <cell r="L290" t="str">
            <v/>
          </cell>
          <cell r="M290" t="str">
            <v/>
          </cell>
          <cell r="O290" t="str">
            <v/>
          </cell>
          <cell r="R290" t="str">
            <v/>
          </cell>
        </row>
        <row r="291">
          <cell r="K291" t="str">
            <v/>
          </cell>
          <cell r="L291" t="str">
            <v/>
          </cell>
          <cell r="M291" t="str">
            <v/>
          </cell>
          <cell r="O291" t="str">
            <v/>
          </cell>
          <cell r="R291" t="str">
            <v/>
          </cell>
        </row>
        <row r="292">
          <cell r="K292" t="str">
            <v/>
          </cell>
          <cell r="L292" t="str">
            <v/>
          </cell>
          <cell r="M292" t="str">
            <v/>
          </cell>
          <cell r="O292" t="str">
            <v/>
          </cell>
          <cell r="R292" t="str">
            <v/>
          </cell>
        </row>
        <row r="293">
          <cell r="K293" t="str">
            <v/>
          </cell>
          <cell r="L293" t="str">
            <v/>
          </cell>
          <cell r="M293" t="str">
            <v/>
          </cell>
          <cell r="O293" t="str">
            <v/>
          </cell>
          <cell r="R293" t="str">
            <v/>
          </cell>
        </row>
        <row r="294">
          <cell r="K294" t="str">
            <v/>
          </cell>
          <cell r="L294" t="str">
            <v/>
          </cell>
          <cell r="M294" t="str">
            <v/>
          </cell>
          <cell r="O294" t="str">
            <v/>
          </cell>
          <cell r="R294" t="str">
            <v/>
          </cell>
        </row>
        <row r="295">
          <cell r="K295" t="str">
            <v/>
          </cell>
          <cell r="L295" t="str">
            <v/>
          </cell>
          <cell r="M295" t="str">
            <v/>
          </cell>
          <cell r="O295" t="str">
            <v/>
          </cell>
          <cell r="R295" t="str">
            <v/>
          </cell>
        </row>
        <row r="296">
          <cell r="K296" t="str">
            <v/>
          </cell>
          <cell r="L296" t="str">
            <v/>
          </cell>
          <cell r="M296" t="str">
            <v/>
          </cell>
          <cell r="O296" t="str">
            <v/>
          </cell>
          <cell r="R296" t="str">
            <v/>
          </cell>
        </row>
        <row r="297">
          <cell r="K297" t="str">
            <v/>
          </cell>
          <cell r="L297" t="str">
            <v/>
          </cell>
          <cell r="M297" t="str">
            <v/>
          </cell>
          <cell r="O297" t="str">
            <v/>
          </cell>
          <cell r="R297" t="str">
            <v/>
          </cell>
        </row>
        <row r="298">
          <cell r="K298" t="str">
            <v/>
          </cell>
          <cell r="L298" t="str">
            <v/>
          </cell>
          <cell r="M298" t="str">
            <v/>
          </cell>
          <cell r="O298" t="str">
            <v/>
          </cell>
          <cell r="R298" t="str">
            <v/>
          </cell>
        </row>
        <row r="299">
          <cell r="K299" t="str">
            <v/>
          </cell>
          <cell r="L299" t="str">
            <v/>
          </cell>
          <cell r="M299" t="str">
            <v/>
          </cell>
          <cell r="O299" t="str">
            <v/>
          </cell>
          <cell r="R299" t="str">
            <v/>
          </cell>
        </row>
        <row r="300">
          <cell r="K300" t="str">
            <v/>
          </cell>
          <cell r="L300" t="str">
            <v/>
          </cell>
          <cell r="M300" t="str">
            <v/>
          </cell>
          <cell r="O300" t="str">
            <v/>
          </cell>
          <cell r="R300" t="str">
            <v/>
          </cell>
        </row>
        <row r="301">
          <cell r="K301" t="str">
            <v/>
          </cell>
          <cell r="L301" t="str">
            <v/>
          </cell>
          <cell r="M301" t="str">
            <v/>
          </cell>
          <cell r="O301" t="str">
            <v/>
          </cell>
          <cell r="R301" t="str">
            <v/>
          </cell>
        </row>
        <row r="302">
          <cell r="K302" t="str">
            <v/>
          </cell>
          <cell r="L302" t="str">
            <v/>
          </cell>
          <cell r="M302" t="str">
            <v/>
          </cell>
          <cell r="O302" t="str">
            <v/>
          </cell>
          <cell r="R302" t="str">
            <v/>
          </cell>
        </row>
        <row r="303">
          <cell r="K303" t="str">
            <v/>
          </cell>
          <cell r="L303" t="str">
            <v/>
          </cell>
          <cell r="M303" t="str">
            <v/>
          </cell>
          <cell r="O303" t="str">
            <v/>
          </cell>
          <cell r="R303" t="str">
            <v/>
          </cell>
        </row>
      </sheetData>
      <sheetData sheetId="33">
        <row r="4">
          <cell r="G4" t="str">
            <v>(pls select)</v>
          </cell>
        </row>
        <row r="8">
          <cell r="H8" t="str">
            <v>(pls select)</v>
          </cell>
        </row>
        <row r="11">
          <cell r="G11" t="str">
            <v>NA</v>
          </cell>
        </row>
        <row r="13">
          <cell r="G13" t="str">
            <v>NA</v>
          </cell>
        </row>
        <row r="20">
          <cell r="G20" t="str">
            <v>NA</v>
          </cell>
        </row>
        <row r="23">
          <cell r="G23" t="str">
            <v>NA</v>
          </cell>
        </row>
        <row r="24">
          <cell r="G24" t="str">
            <v>NA</v>
          </cell>
        </row>
        <row r="27">
          <cell r="G27" t="str">
            <v>NA</v>
          </cell>
        </row>
        <row r="29">
          <cell r="G29" t="str">
            <v>VND</v>
          </cell>
        </row>
        <row r="30">
          <cell r="G30" t="str">
            <v>payable at the beginning</v>
          </cell>
        </row>
        <row r="32">
          <cell r="G32" t="str">
            <v>(pls select)</v>
          </cell>
        </row>
        <row r="36">
          <cell r="G36" t="str">
            <v>(pls select)</v>
          </cell>
        </row>
        <row r="40">
          <cell r="G40" t="str">
            <v>(pls select)</v>
          </cell>
        </row>
        <row r="45">
          <cell r="G45" t="str">
            <v>NA</v>
          </cell>
        </row>
        <row r="49">
          <cell r="G49" t="str">
            <v>NA</v>
          </cell>
        </row>
        <row r="53">
          <cell r="G53" t="str">
            <v>NA</v>
          </cell>
        </row>
        <row r="57">
          <cell r="G57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  <cell r="H72">
            <v>0</v>
          </cell>
        </row>
        <row r="75">
          <cell r="H75">
            <v>0</v>
          </cell>
        </row>
        <row r="124"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O124" t="str">
            <v/>
          </cell>
          <cell r="Q124" t="str">
            <v/>
          </cell>
          <cell r="R124" t="str">
            <v/>
          </cell>
        </row>
        <row r="125">
          <cell r="K125" t="str">
            <v/>
          </cell>
          <cell r="L125" t="str">
            <v/>
          </cell>
          <cell r="M125" t="str">
            <v/>
          </cell>
          <cell r="O125" t="str">
            <v/>
          </cell>
          <cell r="R125" t="str">
            <v/>
          </cell>
        </row>
        <row r="126">
          <cell r="K126" t="str">
            <v/>
          </cell>
          <cell r="L126" t="str">
            <v/>
          </cell>
          <cell r="M126" t="str">
            <v/>
          </cell>
          <cell r="O126" t="str">
            <v/>
          </cell>
          <cell r="R126" t="str">
            <v/>
          </cell>
        </row>
        <row r="127">
          <cell r="K127" t="str">
            <v/>
          </cell>
          <cell r="L127" t="str">
            <v/>
          </cell>
          <cell r="M127" t="str">
            <v/>
          </cell>
          <cell r="O127" t="str">
            <v/>
          </cell>
          <cell r="R127" t="str">
            <v/>
          </cell>
        </row>
        <row r="128">
          <cell r="K128" t="str">
            <v/>
          </cell>
          <cell r="L128" t="str">
            <v/>
          </cell>
          <cell r="M128" t="str">
            <v/>
          </cell>
          <cell r="O128" t="str">
            <v/>
          </cell>
          <cell r="R128" t="str">
            <v/>
          </cell>
        </row>
        <row r="129">
          <cell r="K129" t="str">
            <v/>
          </cell>
          <cell r="L129" t="str">
            <v/>
          </cell>
          <cell r="M129" t="str">
            <v/>
          </cell>
          <cell r="O129" t="str">
            <v/>
          </cell>
          <cell r="R129" t="str">
            <v/>
          </cell>
        </row>
        <row r="130">
          <cell r="K130" t="str">
            <v/>
          </cell>
          <cell r="L130" t="str">
            <v/>
          </cell>
          <cell r="M130" t="str">
            <v/>
          </cell>
          <cell r="O130" t="str">
            <v/>
          </cell>
          <cell r="R130" t="str">
            <v/>
          </cell>
        </row>
        <row r="131">
          <cell r="K131" t="str">
            <v/>
          </cell>
          <cell r="L131" t="str">
            <v/>
          </cell>
          <cell r="M131" t="str">
            <v/>
          </cell>
          <cell r="O131" t="str">
            <v/>
          </cell>
          <cell r="R131" t="str">
            <v/>
          </cell>
        </row>
        <row r="132">
          <cell r="K132" t="str">
            <v/>
          </cell>
          <cell r="L132" t="str">
            <v/>
          </cell>
          <cell r="M132" t="str">
            <v/>
          </cell>
          <cell r="O132" t="str">
            <v/>
          </cell>
          <cell r="R132" t="str">
            <v/>
          </cell>
        </row>
        <row r="133">
          <cell r="K133" t="str">
            <v/>
          </cell>
          <cell r="L133" t="str">
            <v/>
          </cell>
          <cell r="M133" t="str">
            <v/>
          </cell>
          <cell r="O133" t="str">
            <v/>
          </cell>
          <cell r="R133" t="str">
            <v/>
          </cell>
        </row>
        <row r="134">
          <cell r="K134" t="str">
            <v/>
          </cell>
          <cell r="L134" t="str">
            <v/>
          </cell>
          <cell r="M134" t="str">
            <v/>
          </cell>
          <cell r="O134" t="str">
            <v/>
          </cell>
          <cell r="R134" t="str">
            <v/>
          </cell>
        </row>
        <row r="135">
          <cell r="K135" t="str">
            <v/>
          </cell>
          <cell r="L135" t="str">
            <v/>
          </cell>
          <cell r="M135" t="str">
            <v/>
          </cell>
          <cell r="O135" t="str">
            <v/>
          </cell>
          <cell r="R135" t="str">
            <v/>
          </cell>
        </row>
        <row r="136">
          <cell r="K136" t="str">
            <v/>
          </cell>
          <cell r="L136" t="str">
            <v/>
          </cell>
          <cell r="M136" t="str">
            <v/>
          </cell>
          <cell r="O136" t="str">
            <v/>
          </cell>
          <cell r="R136" t="str">
            <v/>
          </cell>
        </row>
        <row r="137">
          <cell r="K137" t="str">
            <v/>
          </cell>
          <cell r="L137" t="str">
            <v/>
          </cell>
          <cell r="M137" t="str">
            <v/>
          </cell>
          <cell r="O137" t="str">
            <v/>
          </cell>
          <cell r="R137" t="str">
            <v/>
          </cell>
        </row>
        <row r="138">
          <cell r="K138" t="str">
            <v/>
          </cell>
          <cell r="L138" t="str">
            <v/>
          </cell>
          <cell r="M138" t="str">
            <v/>
          </cell>
          <cell r="O138" t="str">
            <v/>
          </cell>
          <cell r="R138" t="str">
            <v/>
          </cell>
        </row>
        <row r="139">
          <cell r="K139" t="str">
            <v/>
          </cell>
          <cell r="L139" t="str">
            <v/>
          </cell>
          <cell r="M139" t="str">
            <v/>
          </cell>
          <cell r="O139" t="str">
            <v/>
          </cell>
          <cell r="R139" t="str">
            <v/>
          </cell>
        </row>
        <row r="140">
          <cell r="K140" t="str">
            <v/>
          </cell>
          <cell r="L140" t="str">
            <v/>
          </cell>
          <cell r="M140" t="str">
            <v/>
          </cell>
          <cell r="O140" t="str">
            <v/>
          </cell>
          <cell r="R140" t="str">
            <v/>
          </cell>
        </row>
        <row r="141">
          <cell r="K141" t="str">
            <v/>
          </cell>
          <cell r="L141" t="str">
            <v/>
          </cell>
          <cell r="M141" t="str">
            <v/>
          </cell>
          <cell r="O141" t="str">
            <v/>
          </cell>
          <cell r="R141" t="str">
            <v/>
          </cell>
        </row>
        <row r="142">
          <cell r="K142" t="str">
            <v/>
          </cell>
          <cell r="L142" t="str">
            <v/>
          </cell>
          <cell r="M142" t="str">
            <v/>
          </cell>
          <cell r="O142" t="str">
            <v/>
          </cell>
          <cell r="R142" t="str">
            <v/>
          </cell>
        </row>
        <row r="143">
          <cell r="K143" t="str">
            <v/>
          </cell>
          <cell r="L143" t="str">
            <v/>
          </cell>
          <cell r="M143" t="str">
            <v/>
          </cell>
          <cell r="O143" t="str">
            <v/>
          </cell>
          <cell r="R143" t="str">
            <v/>
          </cell>
        </row>
        <row r="144">
          <cell r="K144" t="str">
            <v/>
          </cell>
          <cell r="L144" t="str">
            <v/>
          </cell>
          <cell r="M144" t="str">
            <v/>
          </cell>
          <cell r="O144" t="str">
            <v/>
          </cell>
          <cell r="R144" t="str">
            <v/>
          </cell>
        </row>
        <row r="145">
          <cell r="K145" t="str">
            <v/>
          </cell>
          <cell r="L145" t="str">
            <v/>
          </cell>
          <cell r="M145" t="str">
            <v/>
          </cell>
          <cell r="O145" t="str">
            <v/>
          </cell>
          <cell r="R145" t="str">
            <v/>
          </cell>
        </row>
        <row r="146">
          <cell r="K146" t="str">
            <v/>
          </cell>
          <cell r="L146" t="str">
            <v/>
          </cell>
          <cell r="M146" t="str">
            <v/>
          </cell>
          <cell r="O146" t="str">
            <v/>
          </cell>
          <cell r="R146" t="str">
            <v/>
          </cell>
        </row>
        <row r="147">
          <cell r="K147" t="str">
            <v/>
          </cell>
          <cell r="L147" t="str">
            <v/>
          </cell>
          <cell r="M147" t="str">
            <v/>
          </cell>
          <cell r="O147" t="str">
            <v/>
          </cell>
          <cell r="R147" t="str">
            <v/>
          </cell>
        </row>
        <row r="148">
          <cell r="K148" t="str">
            <v/>
          </cell>
          <cell r="L148" t="str">
            <v/>
          </cell>
          <cell r="M148" t="str">
            <v/>
          </cell>
          <cell r="O148" t="str">
            <v/>
          </cell>
          <cell r="R148" t="str">
            <v/>
          </cell>
        </row>
        <row r="149">
          <cell r="K149" t="str">
            <v/>
          </cell>
          <cell r="L149" t="str">
            <v/>
          </cell>
          <cell r="M149" t="str">
            <v/>
          </cell>
          <cell r="O149" t="str">
            <v/>
          </cell>
          <cell r="R149" t="str">
            <v/>
          </cell>
        </row>
        <row r="150">
          <cell r="K150" t="str">
            <v/>
          </cell>
          <cell r="L150" t="str">
            <v/>
          </cell>
          <cell r="M150" t="str">
            <v/>
          </cell>
          <cell r="O150" t="str">
            <v/>
          </cell>
          <cell r="R150" t="str">
            <v/>
          </cell>
        </row>
        <row r="151">
          <cell r="K151" t="str">
            <v/>
          </cell>
          <cell r="L151" t="str">
            <v/>
          </cell>
          <cell r="M151" t="str">
            <v/>
          </cell>
          <cell r="O151" t="str">
            <v/>
          </cell>
          <cell r="R151" t="str">
            <v/>
          </cell>
        </row>
        <row r="152">
          <cell r="K152" t="str">
            <v/>
          </cell>
          <cell r="L152" t="str">
            <v/>
          </cell>
          <cell r="M152" t="str">
            <v/>
          </cell>
          <cell r="O152" t="str">
            <v/>
          </cell>
          <cell r="R152" t="str">
            <v/>
          </cell>
        </row>
        <row r="153">
          <cell r="K153" t="str">
            <v/>
          </cell>
          <cell r="L153" t="str">
            <v/>
          </cell>
          <cell r="M153" t="str">
            <v/>
          </cell>
          <cell r="O153" t="str">
            <v/>
          </cell>
          <cell r="R153" t="str">
            <v/>
          </cell>
        </row>
        <row r="154">
          <cell r="K154" t="str">
            <v/>
          </cell>
          <cell r="L154" t="str">
            <v/>
          </cell>
          <cell r="M154" t="str">
            <v/>
          </cell>
          <cell r="O154" t="str">
            <v/>
          </cell>
          <cell r="R154" t="str">
            <v/>
          </cell>
        </row>
        <row r="155">
          <cell r="K155" t="str">
            <v/>
          </cell>
          <cell r="L155" t="str">
            <v/>
          </cell>
          <cell r="M155" t="str">
            <v/>
          </cell>
          <cell r="O155" t="str">
            <v/>
          </cell>
          <cell r="R155" t="str">
            <v/>
          </cell>
        </row>
        <row r="156">
          <cell r="K156" t="str">
            <v/>
          </cell>
          <cell r="L156" t="str">
            <v/>
          </cell>
          <cell r="M156" t="str">
            <v/>
          </cell>
          <cell r="O156" t="str">
            <v/>
          </cell>
          <cell r="R156" t="str">
            <v/>
          </cell>
        </row>
        <row r="157">
          <cell r="K157" t="str">
            <v/>
          </cell>
          <cell r="L157" t="str">
            <v/>
          </cell>
          <cell r="M157" t="str">
            <v/>
          </cell>
          <cell r="O157" t="str">
            <v/>
          </cell>
          <cell r="R157" t="str">
            <v/>
          </cell>
        </row>
        <row r="158">
          <cell r="K158" t="str">
            <v/>
          </cell>
          <cell r="L158" t="str">
            <v/>
          </cell>
          <cell r="M158" t="str">
            <v/>
          </cell>
          <cell r="O158" t="str">
            <v/>
          </cell>
          <cell r="R158" t="str">
            <v/>
          </cell>
        </row>
        <row r="159">
          <cell r="K159" t="str">
            <v/>
          </cell>
          <cell r="L159" t="str">
            <v/>
          </cell>
          <cell r="M159" t="str">
            <v/>
          </cell>
          <cell r="O159" t="str">
            <v/>
          </cell>
          <cell r="R159" t="str">
            <v/>
          </cell>
        </row>
        <row r="160">
          <cell r="K160" t="str">
            <v/>
          </cell>
          <cell r="L160" t="str">
            <v/>
          </cell>
          <cell r="M160" t="str">
            <v/>
          </cell>
          <cell r="O160" t="str">
            <v/>
          </cell>
          <cell r="R160" t="str">
            <v/>
          </cell>
        </row>
        <row r="161">
          <cell r="K161" t="str">
            <v/>
          </cell>
          <cell r="L161" t="str">
            <v/>
          </cell>
          <cell r="M161" t="str">
            <v/>
          </cell>
          <cell r="O161" t="str">
            <v/>
          </cell>
          <cell r="R161" t="str">
            <v/>
          </cell>
        </row>
        <row r="162">
          <cell r="K162" t="str">
            <v/>
          </cell>
          <cell r="L162" t="str">
            <v/>
          </cell>
          <cell r="M162" t="str">
            <v/>
          </cell>
          <cell r="O162" t="str">
            <v/>
          </cell>
          <cell r="R162" t="str">
            <v/>
          </cell>
        </row>
        <row r="163">
          <cell r="K163" t="str">
            <v/>
          </cell>
          <cell r="L163" t="str">
            <v/>
          </cell>
          <cell r="M163" t="str">
            <v/>
          </cell>
          <cell r="O163" t="str">
            <v/>
          </cell>
          <cell r="R163" t="str">
            <v/>
          </cell>
        </row>
        <row r="164">
          <cell r="K164" t="str">
            <v/>
          </cell>
          <cell r="L164" t="str">
            <v/>
          </cell>
          <cell r="M164" t="str">
            <v/>
          </cell>
          <cell r="O164" t="str">
            <v/>
          </cell>
          <cell r="R164" t="str">
            <v/>
          </cell>
        </row>
        <row r="165">
          <cell r="K165" t="str">
            <v/>
          </cell>
          <cell r="L165" t="str">
            <v/>
          </cell>
          <cell r="M165" t="str">
            <v/>
          </cell>
          <cell r="O165" t="str">
            <v/>
          </cell>
          <cell r="R165" t="str">
            <v/>
          </cell>
        </row>
        <row r="166">
          <cell r="K166" t="str">
            <v/>
          </cell>
          <cell r="L166" t="str">
            <v/>
          </cell>
          <cell r="M166" t="str">
            <v/>
          </cell>
          <cell r="O166" t="str">
            <v/>
          </cell>
          <cell r="R166" t="str">
            <v/>
          </cell>
        </row>
        <row r="167">
          <cell r="K167" t="str">
            <v/>
          </cell>
          <cell r="L167" t="str">
            <v/>
          </cell>
          <cell r="M167" t="str">
            <v/>
          </cell>
          <cell r="O167" t="str">
            <v/>
          </cell>
          <cell r="R167" t="str">
            <v/>
          </cell>
        </row>
        <row r="168">
          <cell r="K168" t="str">
            <v/>
          </cell>
          <cell r="L168" t="str">
            <v/>
          </cell>
          <cell r="M168" t="str">
            <v/>
          </cell>
          <cell r="O168" t="str">
            <v/>
          </cell>
          <cell r="R168" t="str">
            <v/>
          </cell>
        </row>
        <row r="169">
          <cell r="K169" t="str">
            <v/>
          </cell>
          <cell r="L169" t="str">
            <v/>
          </cell>
          <cell r="M169" t="str">
            <v/>
          </cell>
          <cell r="O169" t="str">
            <v/>
          </cell>
          <cell r="R169" t="str">
            <v/>
          </cell>
        </row>
        <row r="170">
          <cell r="K170" t="str">
            <v/>
          </cell>
          <cell r="L170" t="str">
            <v/>
          </cell>
          <cell r="M170" t="str">
            <v/>
          </cell>
          <cell r="O170" t="str">
            <v/>
          </cell>
          <cell r="R170" t="str">
            <v/>
          </cell>
        </row>
        <row r="171">
          <cell r="K171" t="str">
            <v/>
          </cell>
          <cell r="L171" t="str">
            <v/>
          </cell>
          <cell r="M171" t="str">
            <v/>
          </cell>
          <cell r="O171" t="str">
            <v/>
          </cell>
          <cell r="R171" t="str">
            <v/>
          </cell>
        </row>
        <row r="172">
          <cell r="K172" t="str">
            <v/>
          </cell>
          <cell r="L172" t="str">
            <v/>
          </cell>
          <cell r="M172" t="str">
            <v/>
          </cell>
          <cell r="O172" t="str">
            <v/>
          </cell>
          <cell r="R172" t="str">
            <v/>
          </cell>
        </row>
        <row r="173">
          <cell r="K173" t="str">
            <v/>
          </cell>
          <cell r="L173" t="str">
            <v/>
          </cell>
          <cell r="M173" t="str">
            <v/>
          </cell>
          <cell r="O173" t="str">
            <v/>
          </cell>
          <cell r="R173" t="str">
            <v/>
          </cell>
        </row>
        <row r="174">
          <cell r="K174" t="str">
            <v/>
          </cell>
          <cell r="L174" t="str">
            <v/>
          </cell>
          <cell r="M174" t="str">
            <v/>
          </cell>
          <cell r="O174" t="str">
            <v/>
          </cell>
          <cell r="R174" t="str">
            <v/>
          </cell>
        </row>
        <row r="175">
          <cell r="K175" t="str">
            <v/>
          </cell>
          <cell r="L175" t="str">
            <v/>
          </cell>
          <cell r="M175" t="str">
            <v/>
          </cell>
          <cell r="O175" t="str">
            <v/>
          </cell>
          <cell r="R175" t="str">
            <v/>
          </cell>
        </row>
        <row r="176">
          <cell r="K176" t="str">
            <v/>
          </cell>
          <cell r="L176" t="str">
            <v/>
          </cell>
          <cell r="M176" t="str">
            <v/>
          </cell>
          <cell r="O176" t="str">
            <v/>
          </cell>
          <cell r="R176" t="str">
            <v/>
          </cell>
        </row>
        <row r="177">
          <cell r="K177" t="str">
            <v/>
          </cell>
          <cell r="L177" t="str">
            <v/>
          </cell>
          <cell r="M177" t="str">
            <v/>
          </cell>
          <cell r="O177" t="str">
            <v/>
          </cell>
          <cell r="R177" t="str">
            <v/>
          </cell>
        </row>
        <row r="178">
          <cell r="K178" t="str">
            <v/>
          </cell>
          <cell r="L178" t="str">
            <v/>
          </cell>
          <cell r="M178" t="str">
            <v/>
          </cell>
          <cell r="O178" t="str">
            <v/>
          </cell>
          <cell r="R178" t="str">
            <v/>
          </cell>
        </row>
        <row r="179">
          <cell r="K179" t="str">
            <v/>
          </cell>
          <cell r="L179" t="str">
            <v/>
          </cell>
          <cell r="M179" t="str">
            <v/>
          </cell>
          <cell r="O179" t="str">
            <v/>
          </cell>
          <cell r="R179" t="str">
            <v/>
          </cell>
        </row>
        <row r="180">
          <cell r="K180" t="str">
            <v/>
          </cell>
          <cell r="L180" t="str">
            <v/>
          </cell>
          <cell r="M180" t="str">
            <v/>
          </cell>
          <cell r="O180" t="str">
            <v/>
          </cell>
          <cell r="R180" t="str">
            <v/>
          </cell>
        </row>
        <row r="181">
          <cell r="K181" t="str">
            <v/>
          </cell>
          <cell r="L181" t="str">
            <v/>
          </cell>
          <cell r="M181" t="str">
            <v/>
          </cell>
          <cell r="O181" t="str">
            <v/>
          </cell>
          <cell r="R181" t="str">
            <v/>
          </cell>
        </row>
        <row r="182">
          <cell r="K182" t="str">
            <v/>
          </cell>
          <cell r="L182" t="str">
            <v/>
          </cell>
          <cell r="M182" t="str">
            <v/>
          </cell>
          <cell r="O182" t="str">
            <v/>
          </cell>
          <cell r="R182" t="str">
            <v/>
          </cell>
        </row>
        <row r="183">
          <cell r="K183" t="str">
            <v/>
          </cell>
          <cell r="L183" t="str">
            <v/>
          </cell>
          <cell r="M183" t="str">
            <v/>
          </cell>
          <cell r="O183" t="str">
            <v/>
          </cell>
          <cell r="R183" t="str">
            <v/>
          </cell>
        </row>
        <row r="184">
          <cell r="K184" t="str">
            <v/>
          </cell>
          <cell r="L184" t="str">
            <v/>
          </cell>
          <cell r="M184" t="str">
            <v/>
          </cell>
          <cell r="O184" t="str">
            <v/>
          </cell>
          <cell r="R184" t="str">
            <v/>
          </cell>
        </row>
        <row r="185">
          <cell r="K185" t="str">
            <v/>
          </cell>
          <cell r="L185" t="str">
            <v/>
          </cell>
          <cell r="M185" t="str">
            <v/>
          </cell>
          <cell r="O185" t="str">
            <v/>
          </cell>
          <cell r="R185" t="str">
            <v/>
          </cell>
        </row>
        <row r="186">
          <cell r="K186" t="str">
            <v/>
          </cell>
          <cell r="L186" t="str">
            <v/>
          </cell>
          <cell r="M186" t="str">
            <v/>
          </cell>
          <cell r="O186" t="str">
            <v/>
          </cell>
          <cell r="R186" t="str">
            <v/>
          </cell>
        </row>
        <row r="187">
          <cell r="K187" t="str">
            <v/>
          </cell>
          <cell r="L187" t="str">
            <v/>
          </cell>
          <cell r="M187" t="str">
            <v/>
          </cell>
          <cell r="O187" t="str">
            <v/>
          </cell>
          <cell r="R187" t="str">
            <v/>
          </cell>
        </row>
        <row r="188">
          <cell r="K188" t="str">
            <v/>
          </cell>
          <cell r="L188" t="str">
            <v/>
          </cell>
          <cell r="M188" t="str">
            <v/>
          </cell>
          <cell r="O188" t="str">
            <v/>
          </cell>
          <cell r="R188" t="str">
            <v/>
          </cell>
        </row>
        <row r="189">
          <cell r="K189" t="str">
            <v/>
          </cell>
          <cell r="L189" t="str">
            <v/>
          </cell>
          <cell r="M189" t="str">
            <v/>
          </cell>
          <cell r="O189" t="str">
            <v/>
          </cell>
          <cell r="R189" t="str">
            <v/>
          </cell>
        </row>
        <row r="190">
          <cell r="K190" t="str">
            <v/>
          </cell>
          <cell r="L190" t="str">
            <v/>
          </cell>
          <cell r="M190" t="str">
            <v/>
          </cell>
          <cell r="O190" t="str">
            <v/>
          </cell>
          <cell r="R190" t="str">
            <v/>
          </cell>
        </row>
        <row r="191">
          <cell r="K191" t="str">
            <v/>
          </cell>
          <cell r="L191" t="str">
            <v/>
          </cell>
          <cell r="M191" t="str">
            <v/>
          </cell>
          <cell r="O191" t="str">
            <v/>
          </cell>
          <cell r="R191" t="str">
            <v/>
          </cell>
        </row>
        <row r="192">
          <cell r="K192" t="str">
            <v/>
          </cell>
          <cell r="L192" t="str">
            <v/>
          </cell>
          <cell r="M192" t="str">
            <v/>
          </cell>
          <cell r="O192" t="str">
            <v/>
          </cell>
          <cell r="R192" t="str">
            <v/>
          </cell>
        </row>
        <row r="193">
          <cell r="K193" t="str">
            <v/>
          </cell>
          <cell r="L193" t="str">
            <v/>
          </cell>
          <cell r="M193" t="str">
            <v/>
          </cell>
          <cell r="O193" t="str">
            <v/>
          </cell>
          <cell r="R193" t="str">
            <v/>
          </cell>
        </row>
        <row r="194">
          <cell r="K194" t="str">
            <v/>
          </cell>
          <cell r="L194" t="str">
            <v/>
          </cell>
          <cell r="M194" t="str">
            <v/>
          </cell>
          <cell r="O194" t="str">
            <v/>
          </cell>
          <cell r="R194" t="str">
            <v/>
          </cell>
        </row>
        <row r="195">
          <cell r="K195" t="str">
            <v/>
          </cell>
          <cell r="L195" t="str">
            <v/>
          </cell>
          <cell r="M195" t="str">
            <v/>
          </cell>
          <cell r="O195" t="str">
            <v/>
          </cell>
          <cell r="R195" t="str">
            <v/>
          </cell>
        </row>
        <row r="196">
          <cell r="K196" t="str">
            <v/>
          </cell>
          <cell r="L196" t="str">
            <v/>
          </cell>
          <cell r="M196" t="str">
            <v/>
          </cell>
          <cell r="O196" t="str">
            <v/>
          </cell>
          <cell r="R196" t="str">
            <v/>
          </cell>
        </row>
        <row r="197">
          <cell r="K197" t="str">
            <v/>
          </cell>
          <cell r="L197" t="str">
            <v/>
          </cell>
          <cell r="M197" t="str">
            <v/>
          </cell>
          <cell r="O197" t="str">
            <v/>
          </cell>
          <cell r="R197" t="str">
            <v/>
          </cell>
        </row>
        <row r="198">
          <cell r="K198" t="str">
            <v/>
          </cell>
          <cell r="L198" t="str">
            <v/>
          </cell>
          <cell r="M198" t="str">
            <v/>
          </cell>
          <cell r="O198" t="str">
            <v/>
          </cell>
          <cell r="R198" t="str">
            <v/>
          </cell>
        </row>
        <row r="199">
          <cell r="K199" t="str">
            <v/>
          </cell>
          <cell r="L199" t="str">
            <v/>
          </cell>
          <cell r="M199" t="str">
            <v/>
          </cell>
          <cell r="O199" t="str">
            <v/>
          </cell>
          <cell r="R199" t="str">
            <v/>
          </cell>
        </row>
        <row r="200">
          <cell r="K200" t="str">
            <v/>
          </cell>
          <cell r="L200" t="str">
            <v/>
          </cell>
          <cell r="M200" t="str">
            <v/>
          </cell>
          <cell r="O200" t="str">
            <v/>
          </cell>
          <cell r="R200" t="str">
            <v/>
          </cell>
        </row>
        <row r="201">
          <cell r="K201" t="str">
            <v/>
          </cell>
          <cell r="L201" t="str">
            <v/>
          </cell>
          <cell r="M201" t="str">
            <v/>
          </cell>
          <cell r="O201" t="str">
            <v/>
          </cell>
          <cell r="R201" t="str">
            <v/>
          </cell>
        </row>
        <row r="202">
          <cell r="K202" t="str">
            <v/>
          </cell>
          <cell r="L202" t="str">
            <v/>
          </cell>
          <cell r="M202" t="str">
            <v/>
          </cell>
          <cell r="O202" t="str">
            <v/>
          </cell>
          <cell r="R202" t="str">
            <v/>
          </cell>
        </row>
        <row r="203">
          <cell r="K203" t="str">
            <v/>
          </cell>
          <cell r="L203" t="str">
            <v/>
          </cell>
          <cell r="M203" t="str">
            <v/>
          </cell>
          <cell r="O203" t="str">
            <v/>
          </cell>
          <cell r="R203" t="str">
            <v/>
          </cell>
        </row>
        <row r="204">
          <cell r="K204" t="str">
            <v/>
          </cell>
          <cell r="L204" t="str">
            <v/>
          </cell>
          <cell r="M204" t="str">
            <v/>
          </cell>
          <cell r="O204" t="str">
            <v/>
          </cell>
          <cell r="R204" t="str">
            <v/>
          </cell>
        </row>
        <row r="205">
          <cell r="K205" t="str">
            <v/>
          </cell>
          <cell r="L205" t="str">
            <v/>
          </cell>
          <cell r="M205" t="str">
            <v/>
          </cell>
          <cell r="O205" t="str">
            <v/>
          </cell>
          <cell r="R205" t="str">
            <v/>
          </cell>
        </row>
        <row r="206">
          <cell r="K206" t="str">
            <v/>
          </cell>
          <cell r="L206" t="str">
            <v/>
          </cell>
          <cell r="M206" t="str">
            <v/>
          </cell>
          <cell r="O206" t="str">
            <v/>
          </cell>
          <cell r="R206" t="str">
            <v/>
          </cell>
        </row>
        <row r="207">
          <cell r="K207" t="str">
            <v/>
          </cell>
          <cell r="L207" t="str">
            <v/>
          </cell>
          <cell r="M207" t="str">
            <v/>
          </cell>
          <cell r="O207" t="str">
            <v/>
          </cell>
          <cell r="R207" t="str">
            <v/>
          </cell>
        </row>
        <row r="208">
          <cell r="K208" t="str">
            <v/>
          </cell>
          <cell r="L208" t="str">
            <v/>
          </cell>
          <cell r="M208" t="str">
            <v/>
          </cell>
          <cell r="O208" t="str">
            <v/>
          </cell>
          <cell r="R208" t="str">
            <v/>
          </cell>
        </row>
        <row r="209">
          <cell r="K209" t="str">
            <v/>
          </cell>
          <cell r="L209" t="str">
            <v/>
          </cell>
          <cell r="M209" t="str">
            <v/>
          </cell>
          <cell r="O209" t="str">
            <v/>
          </cell>
          <cell r="R209" t="str">
            <v/>
          </cell>
        </row>
        <row r="210">
          <cell r="K210" t="str">
            <v/>
          </cell>
          <cell r="L210" t="str">
            <v/>
          </cell>
          <cell r="M210" t="str">
            <v/>
          </cell>
          <cell r="O210" t="str">
            <v/>
          </cell>
          <cell r="R210" t="str">
            <v/>
          </cell>
        </row>
        <row r="211">
          <cell r="K211" t="str">
            <v/>
          </cell>
          <cell r="L211" t="str">
            <v/>
          </cell>
          <cell r="M211" t="str">
            <v/>
          </cell>
          <cell r="O211" t="str">
            <v/>
          </cell>
          <cell r="R211" t="str">
            <v/>
          </cell>
        </row>
        <row r="212">
          <cell r="K212" t="str">
            <v/>
          </cell>
          <cell r="L212" t="str">
            <v/>
          </cell>
          <cell r="M212" t="str">
            <v/>
          </cell>
          <cell r="O212" t="str">
            <v/>
          </cell>
          <cell r="R212" t="str">
            <v/>
          </cell>
        </row>
        <row r="213">
          <cell r="K213" t="str">
            <v/>
          </cell>
          <cell r="L213" t="str">
            <v/>
          </cell>
          <cell r="M213" t="str">
            <v/>
          </cell>
          <cell r="O213" t="str">
            <v/>
          </cell>
          <cell r="R213" t="str">
            <v/>
          </cell>
        </row>
        <row r="214">
          <cell r="K214" t="str">
            <v/>
          </cell>
          <cell r="L214" t="str">
            <v/>
          </cell>
          <cell r="M214" t="str">
            <v/>
          </cell>
          <cell r="O214" t="str">
            <v/>
          </cell>
          <cell r="R214" t="str">
            <v/>
          </cell>
        </row>
        <row r="215">
          <cell r="K215" t="str">
            <v/>
          </cell>
          <cell r="L215" t="str">
            <v/>
          </cell>
          <cell r="M215" t="str">
            <v/>
          </cell>
          <cell r="O215" t="str">
            <v/>
          </cell>
          <cell r="R215" t="str">
            <v/>
          </cell>
        </row>
        <row r="216">
          <cell r="K216" t="str">
            <v/>
          </cell>
          <cell r="L216" t="str">
            <v/>
          </cell>
          <cell r="M216" t="str">
            <v/>
          </cell>
          <cell r="O216" t="str">
            <v/>
          </cell>
          <cell r="R216" t="str">
            <v/>
          </cell>
        </row>
        <row r="217">
          <cell r="K217" t="str">
            <v/>
          </cell>
          <cell r="L217" t="str">
            <v/>
          </cell>
          <cell r="M217" t="str">
            <v/>
          </cell>
          <cell r="O217" t="str">
            <v/>
          </cell>
          <cell r="R217" t="str">
            <v/>
          </cell>
        </row>
        <row r="218">
          <cell r="K218" t="str">
            <v/>
          </cell>
          <cell r="L218" t="str">
            <v/>
          </cell>
          <cell r="M218" t="str">
            <v/>
          </cell>
          <cell r="O218" t="str">
            <v/>
          </cell>
          <cell r="R218" t="str">
            <v/>
          </cell>
        </row>
        <row r="219">
          <cell r="K219" t="str">
            <v/>
          </cell>
          <cell r="L219" t="str">
            <v/>
          </cell>
          <cell r="M219" t="str">
            <v/>
          </cell>
          <cell r="O219" t="str">
            <v/>
          </cell>
          <cell r="R219" t="str">
            <v/>
          </cell>
        </row>
        <row r="220">
          <cell r="K220" t="str">
            <v/>
          </cell>
          <cell r="L220" t="str">
            <v/>
          </cell>
          <cell r="M220" t="str">
            <v/>
          </cell>
          <cell r="O220" t="str">
            <v/>
          </cell>
          <cell r="R220" t="str">
            <v/>
          </cell>
        </row>
        <row r="221">
          <cell r="K221" t="str">
            <v/>
          </cell>
          <cell r="L221" t="str">
            <v/>
          </cell>
          <cell r="M221" t="str">
            <v/>
          </cell>
          <cell r="O221" t="str">
            <v/>
          </cell>
          <cell r="R221" t="str">
            <v/>
          </cell>
        </row>
        <row r="222">
          <cell r="K222" t="str">
            <v/>
          </cell>
          <cell r="L222" t="str">
            <v/>
          </cell>
          <cell r="M222" t="str">
            <v/>
          </cell>
          <cell r="O222" t="str">
            <v/>
          </cell>
          <cell r="R222" t="str">
            <v/>
          </cell>
        </row>
        <row r="223">
          <cell r="K223" t="str">
            <v/>
          </cell>
          <cell r="L223" t="str">
            <v/>
          </cell>
          <cell r="M223" t="str">
            <v/>
          </cell>
          <cell r="O223" t="str">
            <v/>
          </cell>
          <cell r="R223" t="str">
            <v/>
          </cell>
        </row>
        <row r="224">
          <cell r="K224" t="str">
            <v/>
          </cell>
          <cell r="L224" t="str">
            <v/>
          </cell>
          <cell r="M224" t="str">
            <v/>
          </cell>
          <cell r="O224" t="str">
            <v/>
          </cell>
          <cell r="R224" t="str">
            <v/>
          </cell>
        </row>
        <row r="225">
          <cell r="K225" t="str">
            <v/>
          </cell>
          <cell r="L225" t="str">
            <v/>
          </cell>
          <cell r="M225" t="str">
            <v/>
          </cell>
          <cell r="O225" t="str">
            <v/>
          </cell>
          <cell r="R225" t="str">
            <v/>
          </cell>
        </row>
        <row r="226">
          <cell r="K226" t="str">
            <v/>
          </cell>
          <cell r="L226" t="str">
            <v/>
          </cell>
          <cell r="M226" t="str">
            <v/>
          </cell>
          <cell r="O226" t="str">
            <v/>
          </cell>
          <cell r="R226" t="str">
            <v/>
          </cell>
        </row>
        <row r="227">
          <cell r="K227" t="str">
            <v/>
          </cell>
          <cell r="L227" t="str">
            <v/>
          </cell>
          <cell r="M227" t="str">
            <v/>
          </cell>
          <cell r="O227" t="str">
            <v/>
          </cell>
          <cell r="R227" t="str">
            <v/>
          </cell>
        </row>
        <row r="228">
          <cell r="K228" t="str">
            <v/>
          </cell>
          <cell r="L228" t="str">
            <v/>
          </cell>
          <cell r="M228" t="str">
            <v/>
          </cell>
          <cell r="O228" t="str">
            <v/>
          </cell>
          <cell r="R228" t="str">
            <v/>
          </cell>
        </row>
        <row r="229">
          <cell r="K229" t="str">
            <v/>
          </cell>
          <cell r="L229" t="str">
            <v/>
          </cell>
          <cell r="M229" t="str">
            <v/>
          </cell>
          <cell r="O229" t="str">
            <v/>
          </cell>
          <cell r="R229" t="str">
            <v/>
          </cell>
        </row>
        <row r="230">
          <cell r="K230" t="str">
            <v/>
          </cell>
          <cell r="L230" t="str">
            <v/>
          </cell>
          <cell r="M230" t="str">
            <v/>
          </cell>
          <cell r="O230" t="str">
            <v/>
          </cell>
          <cell r="R230" t="str">
            <v/>
          </cell>
        </row>
        <row r="231">
          <cell r="K231" t="str">
            <v/>
          </cell>
          <cell r="L231" t="str">
            <v/>
          </cell>
          <cell r="M231" t="str">
            <v/>
          </cell>
          <cell r="O231" t="str">
            <v/>
          </cell>
          <cell r="R231" t="str">
            <v/>
          </cell>
        </row>
        <row r="232">
          <cell r="K232" t="str">
            <v/>
          </cell>
          <cell r="L232" t="str">
            <v/>
          </cell>
          <cell r="M232" t="str">
            <v/>
          </cell>
          <cell r="O232" t="str">
            <v/>
          </cell>
          <cell r="R232" t="str">
            <v/>
          </cell>
        </row>
        <row r="233">
          <cell r="K233" t="str">
            <v/>
          </cell>
          <cell r="L233" t="str">
            <v/>
          </cell>
          <cell r="M233" t="str">
            <v/>
          </cell>
          <cell r="O233" t="str">
            <v/>
          </cell>
          <cell r="R233" t="str">
            <v/>
          </cell>
        </row>
        <row r="234">
          <cell r="K234" t="str">
            <v/>
          </cell>
          <cell r="L234" t="str">
            <v/>
          </cell>
          <cell r="M234" t="str">
            <v/>
          </cell>
          <cell r="O234" t="str">
            <v/>
          </cell>
          <cell r="R234" t="str">
            <v/>
          </cell>
        </row>
        <row r="235">
          <cell r="K235" t="str">
            <v/>
          </cell>
          <cell r="L235" t="str">
            <v/>
          </cell>
          <cell r="M235" t="str">
            <v/>
          </cell>
          <cell r="O235" t="str">
            <v/>
          </cell>
          <cell r="R235" t="str">
            <v/>
          </cell>
        </row>
        <row r="236">
          <cell r="K236" t="str">
            <v/>
          </cell>
          <cell r="L236" t="str">
            <v/>
          </cell>
          <cell r="M236" t="str">
            <v/>
          </cell>
          <cell r="O236" t="str">
            <v/>
          </cell>
          <cell r="R236" t="str">
            <v/>
          </cell>
        </row>
        <row r="237">
          <cell r="K237" t="str">
            <v/>
          </cell>
          <cell r="L237" t="str">
            <v/>
          </cell>
          <cell r="M237" t="str">
            <v/>
          </cell>
          <cell r="O237" t="str">
            <v/>
          </cell>
          <cell r="R237" t="str">
            <v/>
          </cell>
        </row>
        <row r="238">
          <cell r="K238" t="str">
            <v/>
          </cell>
          <cell r="L238" t="str">
            <v/>
          </cell>
          <cell r="M238" t="str">
            <v/>
          </cell>
          <cell r="O238" t="str">
            <v/>
          </cell>
          <cell r="R238" t="str">
            <v/>
          </cell>
        </row>
        <row r="239">
          <cell r="K239" t="str">
            <v/>
          </cell>
          <cell r="L239" t="str">
            <v/>
          </cell>
          <cell r="M239" t="str">
            <v/>
          </cell>
          <cell r="O239" t="str">
            <v/>
          </cell>
          <cell r="R239" t="str">
            <v/>
          </cell>
        </row>
        <row r="240">
          <cell r="K240" t="str">
            <v/>
          </cell>
          <cell r="L240" t="str">
            <v/>
          </cell>
          <cell r="M240" t="str">
            <v/>
          </cell>
          <cell r="O240" t="str">
            <v/>
          </cell>
          <cell r="R240" t="str">
            <v/>
          </cell>
        </row>
        <row r="241">
          <cell r="K241" t="str">
            <v/>
          </cell>
          <cell r="L241" t="str">
            <v/>
          </cell>
          <cell r="M241" t="str">
            <v/>
          </cell>
          <cell r="O241" t="str">
            <v/>
          </cell>
          <cell r="R241" t="str">
            <v/>
          </cell>
        </row>
        <row r="242">
          <cell r="K242" t="str">
            <v/>
          </cell>
          <cell r="L242" t="str">
            <v/>
          </cell>
          <cell r="M242" t="str">
            <v/>
          </cell>
          <cell r="O242" t="str">
            <v/>
          </cell>
          <cell r="R242" t="str">
            <v/>
          </cell>
        </row>
        <row r="243">
          <cell r="K243" t="str">
            <v/>
          </cell>
          <cell r="L243" t="str">
            <v/>
          </cell>
          <cell r="M243" t="str">
            <v/>
          </cell>
          <cell r="O243" t="str">
            <v/>
          </cell>
          <cell r="R243" t="str">
            <v/>
          </cell>
        </row>
        <row r="244">
          <cell r="K244" t="str">
            <v/>
          </cell>
          <cell r="L244" t="str">
            <v/>
          </cell>
          <cell r="M244" t="str">
            <v/>
          </cell>
          <cell r="O244" t="str">
            <v/>
          </cell>
          <cell r="R244" t="str">
            <v/>
          </cell>
        </row>
        <row r="245">
          <cell r="K245" t="str">
            <v/>
          </cell>
          <cell r="L245" t="str">
            <v/>
          </cell>
          <cell r="M245" t="str">
            <v/>
          </cell>
          <cell r="O245" t="str">
            <v/>
          </cell>
          <cell r="R245" t="str">
            <v/>
          </cell>
        </row>
        <row r="246">
          <cell r="K246" t="str">
            <v/>
          </cell>
          <cell r="L246" t="str">
            <v/>
          </cell>
          <cell r="M246" t="str">
            <v/>
          </cell>
          <cell r="O246" t="str">
            <v/>
          </cell>
          <cell r="R246" t="str">
            <v/>
          </cell>
        </row>
        <row r="247">
          <cell r="K247" t="str">
            <v/>
          </cell>
          <cell r="L247" t="str">
            <v/>
          </cell>
          <cell r="M247" t="str">
            <v/>
          </cell>
          <cell r="O247" t="str">
            <v/>
          </cell>
          <cell r="R247" t="str">
            <v/>
          </cell>
        </row>
        <row r="248">
          <cell r="K248" t="str">
            <v/>
          </cell>
          <cell r="L248" t="str">
            <v/>
          </cell>
          <cell r="M248" t="str">
            <v/>
          </cell>
          <cell r="O248" t="str">
            <v/>
          </cell>
          <cell r="R248" t="str">
            <v/>
          </cell>
        </row>
        <row r="249">
          <cell r="K249" t="str">
            <v/>
          </cell>
          <cell r="L249" t="str">
            <v/>
          </cell>
          <cell r="M249" t="str">
            <v/>
          </cell>
          <cell r="O249" t="str">
            <v/>
          </cell>
          <cell r="R249" t="str">
            <v/>
          </cell>
        </row>
        <row r="250">
          <cell r="K250" t="str">
            <v/>
          </cell>
          <cell r="L250" t="str">
            <v/>
          </cell>
          <cell r="M250" t="str">
            <v/>
          </cell>
          <cell r="O250" t="str">
            <v/>
          </cell>
          <cell r="R250" t="str">
            <v/>
          </cell>
        </row>
        <row r="251">
          <cell r="K251" t="str">
            <v/>
          </cell>
          <cell r="L251" t="str">
            <v/>
          </cell>
          <cell r="M251" t="str">
            <v/>
          </cell>
          <cell r="O251" t="str">
            <v/>
          </cell>
          <cell r="R251" t="str">
            <v/>
          </cell>
        </row>
        <row r="252">
          <cell r="K252" t="str">
            <v/>
          </cell>
          <cell r="L252" t="str">
            <v/>
          </cell>
          <cell r="M252" t="str">
            <v/>
          </cell>
          <cell r="O252" t="str">
            <v/>
          </cell>
          <cell r="R252" t="str">
            <v/>
          </cell>
        </row>
        <row r="253">
          <cell r="K253" t="str">
            <v/>
          </cell>
          <cell r="L253" t="str">
            <v/>
          </cell>
          <cell r="M253" t="str">
            <v/>
          </cell>
          <cell r="O253" t="str">
            <v/>
          </cell>
          <cell r="R253" t="str">
            <v/>
          </cell>
        </row>
        <row r="254">
          <cell r="K254" t="str">
            <v/>
          </cell>
          <cell r="L254" t="str">
            <v/>
          </cell>
          <cell r="M254" t="str">
            <v/>
          </cell>
          <cell r="O254" t="str">
            <v/>
          </cell>
          <cell r="R254" t="str">
            <v/>
          </cell>
        </row>
        <row r="255">
          <cell r="K255" t="str">
            <v/>
          </cell>
          <cell r="L255" t="str">
            <v/>
          </cell>
          <cell r="M255" t="str">
            <v/>
          </cell>
          <cell r="O255" t="str">
            <v/>
          </cell>
          <cell r="R255" t="str">
            <v/>
          </cell>
        </row>
        <row r="256">
          <cell r="K256" t="str">
            <v/>
          </cell>
          <cell r="L256" t="str">
            <v/>
          </cell>
          <cell r="M256" t="str">
            <v/>
          </cell>
          <cell r="O256" t="str">
            <v/>
          </cell>
          <cell r="R256" t="str">
            <v/>
          </cell>
        </row>
        <row r="257">
          <cell r="K257" t="str">
            <v/>
          </cell>
          <cell r="L257" t="str">
            <v/>
          </cell>
          <cell r="M257" t="str">
            <v/>
          </cell>
          <cell r="O257" t="str">
            <v/>
          </cell>
          <cell r="R257" t="str">
            <v/>
          </cell>
        </row>
        <row r="258">
          <cell r="K258" t="str">
            <v/>
          </cell>
          <cell r="L258" t="str">
            <v/>
          </cell>
          <cell r="M258" t="str">
            <v/>
          </cell>
          <cell r="O258" t="str">
            <v/>
          </cell>
          <cell r="R258" t="str">
            <v/>
          </cell>
        </row>
        <row r="259">
          <cell r="K259" t="str">
            <v/>
          </cell>
          <cell r="L259" t="str">
            <v/>
          </cell>
          <cell r="M259" t="str">
            <v/>
          </cell>
          <cell r="O259" t="str">
            <v/>
          </cell>
          <cell r="R259" t="str">
            <v/>
          </cell>
        </row>
        <row r="260">
          <cell r="K260" t="str">
            <v/>
          </cell>
          <cell r="L260" t="str">
            <v/>
          </cell>
          <cell r="M260" t="str">
            <v/>
          </cell>
          <cell r="O260" t="str">
            <v/>
          </cell>
          <cell r="R260" t="str">
            <v/>
          </cell>
        </row>
        <row r="261">
          <cell r="K261" t="str">
            <v/>
          </cell>
          <cell r="L261" t="str">
            <v/>
          </cell>
          <cell r="M261" t="str">
            <v/>
          </cell>
          <cell r="O261" t="str">
            <v/>
          </cell>
          <cell r="R261" t="str">
            <v/>
          </cell>
        </row>
        <row r="262">
          <cell r="K262" t="str">
            <v/>
          </cell>
          <cell r="L262" t="str">
            <v/>
          </cell>
          <cell r="M262" t="str">
            <v/>
          </cell>
          <cell r="O262" t="str">
            <v/>
          </cell>
          <cell r="R262" t="str">
            <v/>
          </cell>
        </row>
        <row r="263">
          <cell r="K263" t="str">
            <v/>
          </cell>
          <cell r="L263" t="str">
            <v/>
          </cell>
          <cell r="M263" t="str">
            <v/>
          </cell>
          <cell r="O263" t="str">
            <v/>
          </cell>
          <cell r="R263" t="str">
            <v/>
          </cell>
        </row>
        <row r="264">
          <cell r="K264" t="str">
            <v/>
          </cell>
          <cell r="L264" t="str">
            <v/>
          </cell>
          <cell r="M264" t="str">
            <v/>
          </cell>
          <cell r="O264" t="str">
            <v/>
          </cell>
          <cell r="R264" t="str">
            <v/>
          </cell>
        </row>
        <row r="265">
          <cell r="K265" t="str">
            <v/>
          </cell>
          <cell r="L265" t="str">
            <v/>
          </cell>
          <cell r="M265" t="str">
            <v/>
          </cell>
          <cell r="O265" t="str">
            <v/>
          </cell>
          <cell r="R265" t="str">
            <v/>
          </cell>
        </row>
        <row r="266">
          <cell r="K266" t="str">
            <v/>
          </cell>
          <cell r="L266" t="str">
            <v/>
          </cell>
          <cell r="M266" t="str">
            <v/>
          </cell>
          <cell r="O266" t="str">
            <v/>
          </cell>
          <cell r="R266" t="str">
            <v/>
          </cell>
        </row>
        <row r="267">
          <cell r="K267" t="str">
            <v/>
          </cell>
          <cell r="L267" t="str">
            <v/>
          </cell>
          <cell r="M267" t="str">
            <v/>
          </cell>
          <cell r="O267" t="str">
            <v/>
          </cell>
          <cell r="R267" t="str">
            <v/>
          </cell>
        </row>
        <row r="268">
          <cell r="K268" t="str">
            <v/>
          </cell>
          <cell r="L268" t="str">
            <v/>
          </cell>
          <cell r="M268" t="str">
            <v/>
          </cell>
          <cell r="O268" t="str">
            <v/>
          </cell>
          <cell r="R268" t="str">
            <v/>
          </cell>
        </row>
        <row r="269">
          <cell r="K269" t="str">
            <v/>
          </cell>
          <cell r="L269" t="str">
            <v/>
          </cell>
          <cell r="M269" t="str">
            <v/>
          </cell>
          <cell r="O269" t="str">
            <v/>
          </cell>
          <cell r="R269" t="str">
            <v/>
          </cell>
        </row>
        <row r="270">
          <cell r="K270" t="str">
            <v/>
          </cell>
          <cell r="L270" t="str">
            <v/>
          </cell>
          <cell r="M270" t="str">
            <v/>
          </cell>
          <cell r="O270" t="str">
            <v/>
          </cell>
          <cell r="R270" t="str">
            <v/>
          </cell>
        </row>
        <row r="271">
          <cell r="K271" t="str">
            <v/>
          </cell>
          <cell r="L271" t="str">
            <v/>
          </cell>
          <cell r="M271" t="str">
            <v/>
          </cell>
          <cell r="O271" t="str">
            <v/>
          </cell>
          <cell r="R271" t="str">
            <v/>
          </cell>
        </row>
        <row r="272">
          <cell r="K272" t="str">
            <v/>
          </cell>
          <cell r="L272" t="str">
            <v/>
          </cell>
          <cell r="M272" t="str">
            <v/>
          </cell>
          <cell r="O272" t="str">
            <v/>
          </cell>
          <cell r="R272" t="str">
            <v/>
          </cell>
        </row>
        <row r="273">
          <cell r="K273" t="str">
            <v/>
          </cell>
          <cell r="L273" t="str">
            <v/>
          </cell>
          <cell r="M273" t="str">
            <v/>
          </cell>
          <cell r="O273" t="str">
            <v/>
          </cell>
          <cell r="R273" t="str">
            <v/>
          </cell>
        </row>
        <row r="274">
          <cell r="K274" t="str">
            <v/>
          </cell>
          <cell r="L274" t="str">
            <v/>
          </cell>
          <cell r="M274" t="str">
            <v/>
          </cell>
          <cell r="O274" t="str">
            <v/>
          </cell>
          <cell r="R274" t="str">
            <v/>
          </cell>
        </row>
        <row r="275">
          <cell r="K275" t="str">
            <v/>
          </cell>
          <cell r="L275" t="str">
            <v/>
          </cell>
          <cell r="M275" t="str">
            <v/>
          </cell>
          <cell r="O275" t="str">
            <v/>
          </cell>
          <cell r="R275" t="str">
            <v/>
          </cell>
        </row>
        <row r="276">
          <cell r="K276" t="str">
            <v/>
          </cell>
          <cell r="L276" t="str">
            <v/>
          </cell>
          <cell r="M276" t="str">
            <v/>
          </cell>
          <cell r="O276" t="str">
            <v/>
          </cell>
          <cell r="R276" t="str">
            <v/>
          </cell>
        </row>
        <row r="277">
          <cell r="K277" t="str">
            <v/>
          </cell>
          <cell r="L277" t="str">
            <v/>
          </cell>
          <cell r="M277" t="str">
            <v/>
          </cell>
          <cell r="O277" t="str">
            <v/>
          </cell>
          <cell r="R277" t="str">
            <v/>
          </cell>
        </row>
        <row r="278">
          <cell r="K278" t="str">
            <v/>
          </cell>
          <cell r="L278" t="str">
            <v/>
          </cell>
          <cell r="M278" t="str">
            <v/>
          </cell>
          <cell r="O278" t="str">
            <v/>
          </cell>
          <cell r="R278" t="str">
            <v/>
          </cell>
        </row>
        <row r="279">
          <cell r="K279" t="str">
            <v/>
          </cell>
          <cell r="L279" t="str">
            <v/>
          </cell>
          <cell r="M279" t="str">
            <v/>
          </cell>
          <cell r="O279" t="str">
            <v/>
          </cell>
          <cell r="R279" t="str">
            <v/>
          </cell>
        </row>
        <row r="280">
          <cell r="K280" t="str">
            <v/>
          </cell>
          <cell r="L280" t="str">
            <v/>
          </cell>
          <cell r="M280" t="str">
            <v/>
          </cell>
          <cell r="O280" t="str">
            <v/>
          </cell>
          <cell r="R280" t="str">
            <v/>
          </cell>
        </row>
        <row r="281">
          <cell r="K281" t="str">
            <v/>
          </cell>
          <cell r="L281" t="str">
            <v/>
          </cell>
          <cell r="M281" t="str">
            <v/>
          </cell>
          <cell r="O281" t="str">
            <v/>
          </cell>
          <cell r="R281" t="str">
            <v/>
          </cell>
        </row>
        <row r="282">
          <cell r="K282" t="str">
            <v/>
          </cell>
          <cell r="L282" t="str">
            <v/>
          </cell>
          <cell r="M282" t="str">
            <v/>
          </cell>
          <cell r="O282" t="str">
            <v/>
          </cell>
          <cell r="R282" t="str">
            <v/>
          </cell>
        </row>
        <row r="283">
          <cell r="K283" t="str">
            <v/>
          </cell>
          <cell r="L283" t="str">
            <v/>
          </cell>
          <cell r="M283" t="str">
            <v/>
          </cell>
          <cell r="O283" t="str">
            <v/>
          </cell>
          <cell r="R283" t="str">
            <v/>
          </cell>
        </row>
        <row r="284">
          <cell r="K284" t="str">
            <v/>
          </cell>
          <cell r="L284" t="str">
            <v/>
          </cell>
          <cell r="M284" t="str">
            <v/>
          </cell>
          <cell r="O284" t="str">
            <v/>
          </cell>
          <cell r="R284" t="str">
            <v/>
          </cell>
        </row>
        <row r="285">
          <cell r="K285" t="str">
            <v/>
          </cell>
          <cell r="L285" t="str">
            <v/>
          </cell>
          <cell r="M285" t="str">
            <v/>
          </cell>
          <cell r="O285" t="str">
            <v/>
          </cell>
          <cell r="R285" t="str">
            <v/>
          </cell>
        </row>
        <row r="286">
          <cell r="K286" t="str">
            <v/>
          </cell>
          <cell r="L286" t="str">
            <v/>
          </cell>
          <cell r="M286" t="str">
            <v/>
          </cell>
          <cell r="O286" t="str">
            <v/>
          </cell>
          <cell r="R286" t="str">
            <v/>
          </cell>
        </row>
        <row r="287">
          <cell r="K287" t="str">
            <v/>
          </cell>
          <cell r="L287" t="str">
            <v/>
          </cell>
          <cell r="M287" t="str">
            <v/>
          </cell>
          <cell r="O287" t="str">
            <v/>
          </cell>
          <cell r="R287" t="str">
            <v/>
          </cell>
        </row>
        <row r="288">
          <cell r="K288" t="str">
            <v/>
          </cell>
          <cell r="L288" t="str">
            <v/>
          </cell>
          <cell r="M288" t="str">
            <v/>
          </cell>
          <cell r="O288" t="str">
            <v/>
          </cell>
          <cell r="R288" t="str">
            <v/>
          </cell>
        </row>
        <row r="289">
          <cell r="K289" t="str">
            <v/>
          </cell>
          <cell r="L289" t="str">
            <v/>
          </cell>
          <cell r="M289" t="str">
            <v/>
          </cell>
          <cell r="O289" t="str">
            <v/>
          </cell>
          <cell r="R289" t="str">
            <v/>
          </cell>
        </row>
        <row r="290">
          <cell r="K290" t="str">
            <v/>
          </cell>
          <cell r="L290" t="str">
            <v/>
          </cell>
          <cell r="M290" t="str">
            <v/>
          </cell>
          <cell r="O290" t="str">
            <v/>
          </cell>
          <cell r="R290" t="str">
            <v/>
          </cell>
        </row>
        <row r="291">
          <cell r="K291" t="str">
            <v/>
          </cell>
          <cell r="L291" t="str">
            <v/>
          </cell>
          <cell r="M291" t="str">
            <v/>
          </cell>
          <cell r="O291" t="str">
            <v/>
          </cell>
          <cell r="R291" t="str">
            <v/>
          </cell>
        </row>
        <row r="292">
          <cell r="K292" t="str">
            <v/>
          </cell>
          <cell r="L292" t="str">
            <v/>
          </cell>
          <cell r="M292" t="str">
            <v/>
          </cell>
          <cell r="O292" t="str">
            <v/>
          </cell>
          <cell r="R292" t="str">
            <v/>
          </cell>
        </row>
        <row r="293">
          <cell r="K293" t="str">
            <v/>
          </cell>
          <cell r="L293" t="str">
            <v/>
          </cell>
          <cell r="M293" t="str">
            <v/>
          </cell>
          <cell r="O293" t="str">
            <v/>
          </cell>
          <cell r="R293" t="str">
            <v/>
          </cell>
        </row>
        <row r="294">
          <cell r="K294" t="str">
            <v/>
          </cell>
          <cell r="L294" t="str">
            <v/>
          </cell>
          <cell r="M294" t="str">
            <v/>
          </cell>
          <cell r="O294" t="str">
            <v/>
          </cell>
          <cell r="R294" t="str">
            <v/>
          </cell>
        </row>
        <row r="295">
          <cell r="K295" t="str">
            <v/>
          </cell>
          <cell r="L295" t="str">
            <v/>
          </cell>
          <cell r="M295" t="str">
            <v/>
          </cell>
          <cell r="O295" t="str">
            <v/>
          </cell>
          <cell r="R295" t="str">
            <v/>
          </cell>
        </row>
        <row r="296">
          <cell r="K296" t="str">
            <v/>
          </cell>
          <cell r="L296" t="str">
            <v/>
          </cell>
          <cell r="M296" t="str">
            <v/>
          </cell>
          <cell r="O296" t="str">
            <v/>
          </cell>
          <cell r="R296" t="str">
            <v/>
          </cell>
        </row>
        <row r="297">
          <cell r="K297" t="str">
            <v/>
          </cell>
          <cell r="L297" t="str">
            <v/>
          </cell>
          <cell r="M297" t="str">
            <v/>
          </cell>
          <cell r="O297" t="str">
            <v/>
          </cell>
          <cell r="R297" t="str">
            <v/>
          </cell>
        </row>
        <row r="298">
          <cell r="K298" t="str">
            <v/>
          </cell>
          <cell r="L298" t="str">
            <v/>
          </cell>
          <cell r="M298" t="str">
            <v/>
          </cell>
          <cell r="O298" t="str">
            <v/>
          </cell>
          <cell r="R298" t="str">
            <v/>
          </cell>
        </row>
        <row r="299">
          <cell r="K299" t="str">
            <v/>
          </cell>
          <cell r="L299" t="str">
            <v/>
          </cell>
          <cell r="M299" t="str">
            <v/>
          </cell>
          <cell r="O299" t="str">
            <v/>
          </cell>
          <cell r="R299" t="str">
            <v/>
          </cell>
        </row>
        <row r="300">
          <cell r="K300" t="str">
            <v/>
          </cell>
          <cell r="L300" t="str">
            <v/>
          </cell>
          <cell r="M300" t="str">
            <v/>
          </cell>
          <cell r="O300" t="str">
            <v/>
          </cell>
          <cell r="R300" t="str">
            <v/>
          </cell>
        </row>
        <row r="301">
          <cell r="K301" t="str">
            <v/>
          </cell>
          <cell r="L301" t="str">
            <v/>
          </cell>
          <cell r="M301" t="str">
            <v/>
          </cell>
          <cell r="O301" t="str">
            <v/>
          </cell>
          <cell r="R301" t="str">
            <v/>
          </cell>
        </row>
        <row r="302">
          <cell r="K302" t="str">
            <v/>
          </cell>
          <cell r="L302" t="str">
            <v/>
          </cell>
          <cell r="M302" t="str">
            <v/>
          </cell>
          <cell r="O302" t="str">
            <v/>
          </cell>
          <cell r="R302" t="str">
            <v/>
          </cell>
        </row>
        <row r="303">
          <cell r="K303" t="str">
            <v/>
          </cell>
          <cell r="L303" t="str">
            <v/>
          </cell>
          <cell r="M303" t="str">
            <v/>
          </cell>
          <cell r="O303" t="str">
            <v/>
          </cell>
          <cell r="R303" t="str">
            <v/>
          </cell>
        </row>
      </sheetData>
      <sheetData sheetId="34">
        <row r="4">
          <cell r="G4" t="str">
            <v>(pls select)</v>
          </cell>
        </row>
        <row r="8">
          <cell r="H8" t="str">
            <v>(pls select)</v>
          </cell>
        </row>
        <row r="11">
          <cell r="G11" t="str">
            <v>NA</v>
          </cell>
        </row>
        <row r="13">
          <cell r="G13" t="str">
            <v>NA</v>
          </cell>
        </row>
        <row r="20">
          <cell r="G20" t="str">
            <v>NA</v>
          </cell>
        </row>
        <row r="23">
          <cell r="G23" t="str">
            <v>NA</v>
          </cell>
        </row>
        <row r="24">
          <cell r="G24" t="str">
            <v>NA</v>
          </cell>
        </row>
        <row r="27">
          <cell r="G27" t="str">
            <v>NA</v>
          </cell>
        </row>
        <row r="29">
          <cell r="G29" t="str">
            <v>VND</v>
          </cell>
        </row>
        <row r="30">
          <cell r="G30" t="str">
            <v>payable at the beginning</v>
          </cell>
        </row>
        <row r="32">
          <cell r="G32" t="str">
            <v>(pls select)</v>
          </cell>
        </row>
        <row r="36">
          <cell r="G36" t="str">
            <v>(pls select)</v>
          </cell>
        </row>
        <row r="40">
          <cell r="G40" t="str">
            <v>(pls select)</v>
          </cell>
        </row>
        <row r="45">
          <cell r="G45" t="str">
            <v>NA</v>
          </cell>
        </row>
        <row r="49">
          <cell r="G49" t="str">
            <v>NA</v>
          </cell>
        </row>
        <row r="53">
          <cell r="G53" t="str">
            <v>NA</v>
          </cell>
        </row>
        <row r="57">
          <cell r="G57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  <cell r="H72">
            <v>0</v>
          </cell>
        </row>
        <row r="75">
          <cell r="H75">
            <v>0</v>
          </cell>
        </row>
        <row r="124"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O124" t="str">
            <v/>
          </cell>
          <cell r="Q124" t="str">
            <v/>
          </cell>
          <cell r="R124" t="str">
            <v/>
          </cell>
        </row>
        <row r="125">
          <cell r="K125" t="str">
            <v/>
          </cell>
          <cell r="L125" t="str">
            <v/>
          </cell>
          <cell r="M125" t="str">
            <v/>
          </cell>
          <cell r="O125" t="str">
            <v/>
          </cell>
          <cell r="R125" t="str">
            <v/>
          </cell>
        </row>
        <row r="126">
          <cell r="K126" t="str">
            <v/>
          </cell>
          <cell r="L126" t="str">
            <v/>
          </cell>
          <cell r="M126" t="str">
            <v/>
          </cell>
          <cell r="O126" t="str">
            <v/>
          </cell>
          <cell r="R126" t="str">
            <v/>
          </cell>
        </row>
        <row r="127">
          <cell r="K127" t="str">
            <v/>
          </cell>
          <cell r="L127" t="str">
            <v/>
          </cell>
          <cell r="M127" t="str">
            <v/>
          </cell>
          <cell r="O127" t="str">
            <v/>
          </cell>
          <cell r="R127" t="str">
            <v/>
          </cell>
        </row>
        <row r="128">
          <cell r="K128" t="str">
            <v/>
          </cell>
          <cell r="L128" t="str">
            <v/>
          </cell>
          <cell r="M128" t="str">
            <v/>
          </cell>
          <cell r="O128" t="str">
            <v/>
          </cell>
          <cell r="R128" t="str">
            <v/>
          </cell>
        </row>
        <row r="129">
          <cell r="K129" t="str">
            <v/>
          </cell>
          <cell r="L129" t="str">
            <v/>
          </cell>
          <cell r="M129" t="str">
            <v/>
          </cell>
          <cell r="O129" t="str">
            <v/>
          </cell>
          <cell r="R129" t="str">
            <v/>
          </cell>
        </row>
        <row r="130">
          <cell r="K130" t="str">
            <v/>
          </cell>
          <cell r="L130" t="str">
            <v/>
          </cell>
          <cell r="M130" t="str">
            <v/>
          </cell>
          <cell r="O130" t="str">
            <v/>
          </cell>
          <cell r="R130" t="str">
            <v/>
          </cell>
        </row>
        <row r="131">
          <cell r="K131" t="str">
            <v/>
          </cell>
          <cell r="L131" t="str">
            <v/>
          </cell>
          <cell r="M131" t="str">
            <v/>
          </cell>
          <cell r="O131" t="str">
            <v/>
          </cell>
          <cell r="R131" t="str">
            <v/>
          </cell>
        </row>
        <row r="132">
          <cell r="K132" t="str">
            <v/>
          </cell>
          <cell r="L132" t="str">
            <v/>
          </cell>
          <cell r="M132" t="str">
            <v/>
          </cell>
          <cell r="O132" t="str">
            <v/>
          </cell>
          <cell r="R132" t="str">
            <v/>
          </cell>
        </row>
        <row r="133">
          <cell r="K133" t="str">
            <v/>
          </cell>
          <cell r="L133" t="str">
            <v/>
          </cell>
          <cell r="M133" t="str">
            <v/>
          </cell>
          <cell r="O133" t="str">
            <v/>
          </cell>
          <cell r="R133" t="str">
            <v/>
          </cell>
        </row>
        <row r="134">
          <cell r="K134" t="str">
            <v/>
          </cell>
          <cell r="L134" t="str">
            <v/>
          </cell>
          <cell r="M134" t="str">
            <v/>
          </cell>
          <cell r="O134" t="str">
            <v/>
          </cell>
          <cell r="R134" t="str">
            <v/>
          </cell>
        </row>
        <row r="135">
          <cell r="K135" t="str">
            <v/>
          </cell>
          <cell r="L135" t="str">
            <v/>
          </cell>
          <cell r="M135" t="str">
            <v/>
          </cell>
          <cell r="O135" t="str">
            <v/>
          </cell>
          <cell r="R135" t="str">
            <v/>
          </cell>
        </row>
        <row r="136">
          <cell r="K136" t="str">
            <v/>
          </cell>
          <cell r="L136" t="str">
            <v/>
          </cell>
          <cell r="M136" t="str">
            <v/>
          </cell>
          <cell r="O136" t="str">
            <v/>
          </cell>
          <cell r="R136" t="str">
            <v/>
          </cell>
        </row>
        <row r="137">
          <cell r="K137" t="str">
            <v/>
          </cell>
          <cell r="L137" t="str">
            <v/>
          </cell>
          <cell r="M137" t="str">
            <v/>
          </cell>
          <cell r="O137" t="str">
            <v/>
          </cell>
          <cell r="R137" t="str">
            <v/>
          </cell>
        </row>
        <row r="138">
          <cell r="K138" t="str">
            <v/>
          </cell>
          <cell r="L138" t="str">
            <v/>
          </cell>
          <cell r="M138" t="str">
            <v/>
          </cell>
          <cell r="O138" t="str">
            <v/>
          </cell>
          <cell r="R138" t="str">
            <v/>
          </cell>
        </row>
        <row r="139">
          <cell r="K139" t="str">
            <v/>
          </cell>
          <cell r="L139" t="str">
            <v/>
          </cell>
          <cell r="M139" t="str">
            <v/>
          </cell>
          <cell r="O139" t="str">
            <v/>
          </cell>
          <cell r="R139" t="str">
            <v/>
          </cell>
        </row>
        <row r="140">
          <cell r="K140" t="str">
            <v/>
          </cell>
          <cell r="L140" t="str">
            <v/>
          </cell>
          <cell r="M140" t="str">
            <v/>
          </cell>
          <cell r="O140" t="str">
            <v/>
          </cell>
          <cell r="R140" t="str">
            <v/>
          </cell>
        </row>
        <row r="141">
          <cell r="K141" t="str">
            <v/>
          </cell>
          <cell r="L141" t="str">
            <v/>
          </cell>
          <cell r="M141" t="str">
            <v/>
          </cell>
          <cell r="O141" t="str">
            <v/>
          </cell>
          <cell r="R141" t="str">
            <v/>
          </cell>
        </row>
        <row r="142">
          <cell r="K142" t="str">
            <v/>
          </cell>
          <cell r="L142" t="str">
            <v/>
          </cell>
          <cell r="M142" t="str">
            <v/>
          </cell>
          <cell r="O142" t="str">
            <v/>
          </cell>
          <cell r="R142" t="str">
            <v/>
          </cell>
        </row>
        <row r="143">
          <cell r="K143" t="str">
            <v/>
          </cell>
          <cell r="L143" t="str">
            <v/>
          </cell>
          <cell r="M143" t="str">
            <v/>
          </cell>
          <cell r="O143" t="str">
            <v/>
          </cell>
          <cell r="R143" t="str">
            <v/>
          </cell>
        </row>
        <row r="144">
          <cell r="K144" t="str">
            <v/>
          </cell>
          <cell r="L144" t="str">
            <v/>
          </cell>
          <cell r="M144" t="str">
            <v/>
          </cell>
          <cell r="O144" t="str">
            <v/>
          </cell>
          <cell r="R144" t="str">
            <v/>
          </cell>
        </row>
        <row r="145">
          <cell r="K145" t="str">
            <v/>
          </cell>
          <cell r="L145" t="str">
            <v/>
          </cell>
          <cell r="M145" t="str">
            <v/>
          </cell>
          <cell r="O145" t="str">
            <v/>
          </cell>
          <cell r="R145" t="str">
            <v/>
          </cell>
        </row>
        <row r="146">
          <cell r="K146" t="str">
            <v/>
          </cell>
          <cell r="L146" t="str">
            <v/>
          </cell>
          <cell r="M146" t="str">
            <v/>
          </cell>
          <cell r="O146" t="str">
            <v/>
          </cell>
          <cell r="R146" t="str">
            <v/>
          </cell>
        </row>
        <row r="147">
          <cell r="K147" t="str">
            <v/>
          </cell>
          <cell r="L147" t="str">
            <v/>
          </cell>
          <cell r="M147" t="str">
            <v/>
          </cell>
          <cell r="O147" t="str">
            <v/>
          </cell>
          <cell r="R147" t="str">
            <v/>
          </cell>
        </row>
        <row r="148">
          <cell r="K148" t="str">
            <v/>
          </cell>
          <cell r="L148" t="str">
            <v/>
          </cell>
          <cell r="M148" t="str">
            <v/>
          </cell>
          <cell r="O148" t="str">
            <v/>
          </cell>
          <cell r="R148" t="str">
            <v/>
          </cell>
        </row>
        <row r="149">
          <cell r="K149" t="str">
            <v/>
          </cell>
          <cell r="L149" t="str">
            <v/>
          </cell>
          <cell r="M149" t="str">
            <v/>
          </cell>
          <cell r="O149" t="str">
            <v/>
          </cell>
          <cell r="R149" t="str">
            <v/>
          </cell>
        </row>
        <row r="150">
          <cell r="K150" t="str">
            <v/>
          </cell>
          <cell r="L150" t="str">
            <v/>
          </cell>
          <cell r="M150" t="str">
            <v/>
          </cell>
          <cell r="O150" t="str">
            <v/>
          </cell>
          <cell r="R150" t="str">
            <v/>
          </cell>
        </row>
        <row r="151">
          <cell r="K151" t="str">
            <v/>
          </cell>
          <cell r="L151" t="str">
            <v/>
          </cell>
          <cell r="M151" t="str">
            <v/>
          </cell>
          <cell r="O151" t="str">
            <v/>
          </cell>
          <cell r="R151" t="str">
            <v/>
          </cell>
        </row>
        <row r="152">
          <cell r="K152" t="str">
            <v/>
          </cell>
          <cell r="L152" t="str">
            <v/>
          </cell>
          <cell r="M152" t="str">
            <v/>
          </cell>
          <cell r="O152" t="str">
            <v/>
          </cell>
          <cell r="R152" t="str">
            <v/>
          </cell>
        </row>
        <row r="153">
          <cell r="K153" t="str">
            <v/>
          </cell>
          <cell r="L153" t="str">
            <v/>
          </cell>
          <cell r="M153" t="str">
            <v/>
          </cell>
          <cell r="O153" t="str">
            <v/>
          </cell>
          <cell r="R153" t="str">
            <v/>
          </cell>
        </row>
        <row r="154">
          <cell r="K154" t="str">
            <v/>
          </cell>
          <cell r="L154" t="str">
            <v/>
          </cell>
          <cell r="M154" t="str">
            <v/>
          </cell>
          <cell r="O154" t="str">
            <v/>
          </cell>
          <cell r="R154" t="str">
            <v/>
          </cell>
        </row>
        <row r="155">
          <cell r="K155" t="str">
            <v/>
          </cell>
          <cell r="L155" t="str">
            <v/>
          </cell>
          <cell r="M155" t="str">
            <v/>
          </cell>
          <cell r="O155" t="str">
            <v/>
          </cell>
          <cell r="R155" t="str">
            <v/>
          </cell>
        </row>
        <row r="156">
          <cell r="K156" t="str">
            <v/>
          </cell>
          <cell r="L156" t="str">
            <v/>
          </cell>
          <cell r="M156" t="str">
            <v/>
          </cell>
          <cell r="O156" t="str">
            <v/>
          </cell>
          <cell r="R156" t="str">
            <v/>
          </cell>
        </row>
        <row r="157">
          <cell r="K157" t="str">
            <v/>
          </cell>
          <cell r="L157" t="str">
            <v/>
          </cell>
          <cell r="M157" t="str">
            <v/>
          </cell>
          <cell r="O157" t="str">
            <v/>
          </cell>
          <cell r="R157" t="str">
            <v/>
          </cell>
        </row>
        <row r="158">
          <cell r="K158" t="str">
            <v/>
          </cell>
          <cell r="L158" t="str">
            <v/>
          </cell>
          <cell r="M158" t="str">
            <v/>
          </cell>
          <cell r="O158" t="str">
            <v/>
          </cell>
          <cell r="R158" t="str">
            <v/>
          </cell>
        </row>
        <row r="159">
          <cell r="K159" t="str">
            <v/>
          </cell>
          <cell r="L159" t="str">
            <v/>
          </cell>
          <cell r="M159" t="str">
            <v/>
          </cell>
          <cell r="O159" t="str">
            <v/>
          </cell>
          <cell r="R159" t="str">
            <v/>
          </cell>
        </row>
        <row r="160">
          <cell r="K160" t="str">
            <v/>
          </cell>
          <cell r="L160" t="str">
            <v/>
          </cell>
          <cell r="M160" t="str">
            <v/>
          </cell>
          <cell r="O160" t="str">
            <v/>
          </cell>
          <cell r="R160" t="str">
            <v/>
          </cell>
        </row>
        <row r="161">
          <cell r="K161" t="str">
            <v/>
          </cell>
          <cell r="L161" t="str">
            <v/>
          </cell>
          <cell r="M161" t="str">
            <v/>
          </cell>
          <cell r="O161" t="str">
            <v/>
          </cell>
          <cell r="R161" t="str">
            <v/>
          </cell>
        </row>
        <row r="162">
          <cell r="K162" t="str">
            <v/>
          </cell>
          <cell r="L162" t="str">
            <v/>
          </cell>
          <cell r="M162" t="str">
            <v/>
          </cell>
          <cell r="O162" t="str">
            <v/>
          </cell>
          <cell r="R162" t="str">
            <v/>
          </cell>
        </row>
        <row r="163">
          <cell r="K163" t="str">
            <v/>
          </cell>
          <cell r="L163" t="str">
            <v/>
          </cell>
          <cell r="M163" t="str">
            <v/>
          </cell>
          <cell r="O163" t="str">
            <v/>
          </cell>
          <cell r="R163" t="str">
            <v/>
          </cell>
        </row>
        <row r="164">
          <cell r="K164" t="str">
            <v/>
          </cell>
          <cell r="L164" t="str">
            <v/>
          </cell>
          <cell r="M164" t="str">
            <v/>
          </cell>
          <cell r="O164" t="str">
            <v/>
          </cell>
          <cell r="R164" t="str">
            <v/>
          </cell>
        </row>
        <row r="165">
          <cell r="K165" t="str">
            <v/>
          </cell>
          <cell r="L165" t="str">
            <v/>
          </cell>
          <cell r="M165" t="str">
            <v/>
          </cell>
          <cell r="O165" t="str">
            <v/>
          </cell>
          <cell r="R165" t="str">
            <v/>
          </cell>
        </row>
        <row r="166">
          <cell r="K166" t="str">
            <v/>
          </cell>
          <cell r="L166" t="str">
            <v/>
          </cell>
          <cell r="M166" t="str">
            <v/>
          </cell>
          <cell r="O166" t="str">
            <v/>
          </cell>
          <cell r="R166" t="str">
            <v/>
          </cell>
        </row>
        <row r="167">
          <cell r="K167" t="str">
            <v/>
          </cell>
          <cell r="L167" t="str">
            <v/>
          </cell>
          <cell r="M167" t="str">
            <v/>
          </cell>
          <cell r="O167" t="str">
            <v/>
          </cell>
          <cell r="R167" t="str">
            <v/>
          </cell>
        </row>
        <row r="168">
          <cell r="K168" t="str">
            <v/>
          </cell>
          <cell r="L168" t="str">
            <v/>
          </cell>
          <cell r="M168" t="str">
            <v/>
          </cell>
          <cell r="O168" t="str">
            <v/>
          </cell>
          <cell r="R168" t="str">
            <v/>
          </cell>
        </row>
        <row r="169">
          <cell r="K169" t="str">
            <v/>
          </cell>
          <cell r="L169" t="str">
            <v/>
          </cell>
          <cell r="M169" t="str">
            <v/>
          </cell>
          <cell r="O169" t="str">
            <v/>
          </cell>
          <cell r="R169" t="str">
            <v/>
          </cell>
        </row>
        <row r="170">
          <cell r="K170" t="str">
            <v/>
          </cell>
          <cell r="L170" t="str">
            <v/>
          </cell>
          <cell r="M170" t="str">
            <v/>
          </cell>
          <cell r="O170" t="str">
            <v/>
          </cell>
          <cell r="R170" t="str">
            <v/>
          </cell>
        </row>
        <row r="171">
          <cell r="K171" t="str">
            <v/>
          </cell>
          <cell r="L171" t="str">
            <v/>
          </cell>
          <cell r="M171" t="str">
            <v/>
          </cell>
          <cell r="O171" t="str">
            <v/>
          </cell>
          <cell r="R171" t="str">
            <v/>
          </cell>
        </row>
        <row r="172">
          <cell r="K172" t="str">
            <v/>
          </cell>
          <cell r="L172" t="str">
            <v/>
          </cell>
          <cell r="M172" t="str">
            <v/>
          </cell>
          <cell r="O172" t="str">
            <v/>
          </cell>
          <cell r="R172" t="str">
            <v/>
          </cell>
        </row>
        <row r="173">
          <cell r="K173" t="str">
            <v/>
          </cell>
          <cell r="L173" t="str">
            <v/>
          </cell>
          <cell r="M173" t="str">
            <v/>
          </cell>
          <cell r="O173" t="str">
            <v/>
          </cell>
          <cell r="R173" t="str">
            <v/>
          </cell>
        </row>
        <row r="174">
          <cell r="K174" t="str">
            <v/>
          </cell>
          <cell r="L174" t="str">
            <v/>
          </cell>
          <cell r="M174" t="str">
            <v/>
          </cell>
          <cell r="O174" t="str">
            <v/>
          </cell>
          <cell r="R174" t="str">
            <v/>
          </cell>
        </row>
        <row r="175">
          <cell r="K175" t="str">
            <v/>
          </cell>
          <cell r="L175" t="str">
            <v/>
          </cell>
          <cell r="M175" t="str">
            <v/>
          </cell>
          <cell r="O175" t="str">
            <v/>
          </cell>
          <cell r="R175" t="str">
            <v/>
          </cell>
        </row>
        <row r="176">
          <cell r="K176" t="str">
            <v/>
          </cell>
          <cell r="L176" t="str">
            <v/>
          </cell>
          <cell r="M176" t="str">
            <v/>
          </cell>
          <cell r="O176" t="str">
            <v/>
          </cell>
          <cell r="R176" t="str">
            <v/>
          </cell>
        </row>
        <row r="177">
          <cell r="K177" t="str">
            <v/>
          </cell>
          <cell r="L177" t="str">
            <v/>
          </cell>
          <cell r="M177" t="str">
            <v/>
          </cell>
          <cell r="O177" t="str">
            <v/>
          </cell>
          <cell r="R177" t="str">
            <v/>
          </cell>
        </row>
        <row r="178">
          <cell r="K178" t="str">
            <v/>
          </cell>
          <cell r="L178" t="str">
            <v/>
          </cell>
          <cell r="M178" t="str">
            <v/>
          </cell>
          <cell r="O178" t="str">
            <v/>
          </cell>
          <cell r="R178" t="str">
            <v/>
          </cell>
        </row>
        <row r="179">
          <cell r="K179" t="str">
            <v/>
          </cell>
          <cell r="L179" t="str">
            <v/>
          </cell>
          <cell r="M179" t="str">
            <v/>
          </cell>
          <cell r="O179" t="str">
            <v/>
          </cell>
          <cell r="R179" t="str">
            <v/>
          </cell>
        </row>
        <row r="180">
          <cell r="K180" t="str">
            <v/>
          </cell>
          <cell r="L180" t="str">
            <v/>
          </cell>
          <cell r="M180" t="str">
            <v/>
          </cell>
          <cell r="O180" t="str">
            <v/>
          </cell>
          <cell r="R180" t="str">
            <v/>
          </cell>
        </row>
        <row r="181">
          <cell r="K181" t="str">
            <v/>
          </cell>
          <cell r="L181" t="str">
            <v/>
          </cell>
          <cell r="M181" t="str">
            <v/>
          </cell>
          <cell r="O181" t="str">
            <v/>
          </cell>
          <cell r="R181" t="str">
            <v/>
          </cell>
        </row>
        <row r="182">
          <cell r="K182" t="str">
            <v/>
          </cell>
          <cell r="L182" t="str">
            <v/>
          </cell>
          <cell r="M182" t="str">
            <v/>
          </cell>
          <cell r="O182" t="str">
            <v/>
          </cell>
          <cell r="R182" t="str">
            <v/>
          </cell>
        </row>
        <row r="183">
          <cell r="K183" t="str">
            <v/>
          </cell>
          <cell r="L183" t="str">
            <v/>
          </cell>
          <cell r="M183" t="str">
            <v/>
          </cell>
          <cell r="O183" t="str">
            <v/>
          </cell>
          <cell r="R183" t="str">
            <v/>
          </cell>
        </row>
        <row r="184">
          <cell r="K184" t="str">
            <v/>
          </cell>
          <cell r="L184" t="str">
            <v/>
          </cell>
          <cell r="M184" t="str">
            <v/>
          </cell>
          <cell r="O184" t="str">
            <v/>
          </cell>
          <cell r="R184" t="str">
            <v/>
          </cell>
        </row>
        <row r="185">
          <cell r="K185" t="str">
            <v/>
          </cell>
          <cell r="L185" t="str">
            <v/>
          </cell>
          <cell r="M185" t="str">
            <v/>
          </cell>
          <cell r="O185" t="str">
            <v/>
          </cell>
          <cell r="R185" t="str">
            <v/>
          </cell>
        </row>
        <row r="186">
          <cell r="K186" t="str">
            <v/>
          </cell>
          <cell r="L186" t="str">
            <v/>
          </cell>
          <cell r="M186" t="str">
            <v/>
          </cell>
          <cell r="O186" t="str">
            <v/>
          </cell>
          <cell r="R186" t="str">
            <v/>
          </cell>
        </row>
        <row r="187">
          <cell r="K187" t="str">
            <v/>
          </cell>
          <cell r="L187" t="str">
            <v/>
          </cell>
          <cell r="M187" t="str">
            <v/>
          </cell>
          <cell r="O187" t="str">
            <v/>
          </cell>
          <cell r="R187" t="str">
            <v/>
          </cell>
        </row>
        <row r="188">
          <cell r="K188" t="str">
            <v/>
          </cell>
          <cell r="L188" t="str">
            <v/>
          </cell>
          <cell r="M188" t="str">
            <v/>
          </cell>
          <cell r="O188" t="str">
            <v/>
          </cell>
          <cell r="R188" t="str">
            <v/>
          </cell>
        </row>
        <row r="189">
          <cell r="K189" t="str">
            <v/>
          </cell>
          <cell r="L189" t="str">
            <v/>
          </cell>
          <cell r="M189" t="str">
            <v/>
          </cell>
          <cell r="O189" t="str">
            <v/>
          </cell>
          <cell r="R189" t="str">
            <v/>
          </cell>
        </row>
        <row r="190">
          <cell r="K190" t="str">
            <v/>
          </cell>
          <cell r="L190" t="str">
            <v/>
          </cell>
          <cell r="M190" t="str">
            <v/>
          </cell>
          <cell r="O190" t="str">
            <v/>
          </cell>
          <cell r="R190" t="str">
            <v/>
          </cell>
        </row>
        <row r="191">
          <cell r="K191" t="str">
            <v/>
          </cell>
          <cell r="L191" t="str">
            <v/>
          </cell>
          <cell r="M191" t="str">
            <v/>
          </cell>
          <cell r="O191" t="str">
            <v/>
          </cell>
          <cell r="R191" t="str">
            <v/>
          </cell>
        </row>
        <row r="192">
          <cell r="K192" t="str">
            <v/>
          </cell>
          <cell r="L192" t="str">
            <v/>
          </cell>
          <cell r="M192" t="str">
            <v/>
          </cell>
          <cell r="O192" t="str">
            <v/>
          </cell>
          <cell r="R192" t="str">
            <v/>
          </cell>
        </row>
        <row r="193">
          <cell r="K193" t="str">
            <v/>
          </cell>
          <cell r="L193" t="str">
            <v/>
          </cell>
          <cell r="M193" t="str">
            <v/>
          </cell>
          <cell r="O193" t="str">
            <v/>
          </cell>
          <cell r="R193" t="str">
            <v/>
          </cell>
        </row>
        <row r="194">
          <cell r="K194" t="str">
            <v/>
          </cell>
          <cell r="L194" t="str">
            <v/>
          </cell>
          <cell r="M194" t="str">
            <v/>
          </cell>
          <cell r="O194" t="str">
            <v/>
          </cell>
          <cell r="R194" t="str">
            <v/>
          </cell>
        </row>
        <row r="195">
          <cell r="K195" t="str">
            <v/>
          </cell>
          <cell r="L195" t="str">
            <v/>
          </cell>
          <cell r="M195" t="str">
            <v/>
          </cell>
          <cell r="O195" t="str">
            <v/>
          </cell>
          <cell r="R195" t="str">
            <v/>
          </cell>
        </row>
        <row r="196">
          <cell r="K196" t="str">
            <v/>
          </cell>
          <cell r="L196" t="str">
            <v/>
          </cell>
          <cell r="M196" t="str">
            <v/>
          </cell>
          <cell r="O196" t="str">
            <v/>
          </cell>
          <cell r="R196" t="str">
            <v/>
          </cell>
        </row>
        <row r="197">
          <cell r="K197" t="str">
            <v/>
          </cell>
          <cell r="L197" t="str">
            <v/>
          </cell>
          <cell r="M197" t="str">
            <v/>
          </cell>
          <cell r="O197" t="str">
            <v/>
          </cell>
          <cell r="R197" t="str">
            <v/>
          </cell>
        </row>
        <row r="198">
          <cell r="K198" t="str">
            <v/>
          </cell>
          <cell r="L198" t="str">
            <v/>
          </cell>
          <cell r="M198" t="str">
            <v/>
          </cell>
          <cell r="O198" t="str">
            <v/>
          </cell>
          <cell r="R198" t="str">
            <v/>
          </cell>
        </row>
        <row r="199">
          <cell r="K199" t="str">
            <v/>
          </cell>
          <cell r="L199" t="str">
            <v/>
          </cell>
          <cell r="M199" t="str">
            <v/>
          </cell>
          <cell r="O199" t="str">
            <v/>
          </cell>
          <cell r="R199" t="str">
            <v/>
          </cell>
        </row>
        <row r="200">
          <cell r="K200" t="str">
            <v/>
          </cell>
          <cell r="L200" t="str">
            <v/>
          </cell>
          <cell r="M200" t="str">
            <v/>
          </cell>
          <cell r="O200" t="str">
            <v/>
          </cell>
          <cell r="R200" t="str">
            <v/>
          </cell>
        </row>
        <row r="201">
          <cell r="K201" t="str">
            <v/>
          </cell>
          <cell r="L201" t="str">
            <v/>
          </cell>
          <cell r="M201" t="str">
            <v/>
          </cell>
          <cell r="O201" t="str">
            <v/>
          </cell>
          <cell r="R201" t="str">
            <v/>
          </cell>
        </row>
        <row r="202">
          <cell r="K202" t="str">
            <v/>
          </cell>
          <cell r="L202" t="str">
            <v/>
          </cell>
          <cell r="M202" t="str">
            <v/>
          </cell>
          <cell r="O202" t="str">
            <v/>
          </cell>
          <cell r="R202" t="str">
            <v/>
          </cell>
        </row>
        <row r="203">
          <cell r="K203" t="str">
            <v/>
          </cell>
          <cell r="L203" t="str">
            <v/>
          </cell>
          <cell r="M203" t="str">
            <v/>
          </cell>
          <cell r="O203" t="str">
            <v/>
          </cell>
          <cell r="R203" t="str">
            <v/>
          </cell>
        </row>
        <row r="204">
          <cell r="K204" t="str">
            <v/>
          </cell>
          <cell r="L204" t="str">
            <v/>
          </cell>
          <cell r="M204" t="str">
            <v/>
          </cell>
          <cell r="O204" t="str">
            <v/>
          </cell>
          <cell r="R204" t="str">
            <v/>
          </cell>
        </row>
        <row r="205">
          <cell r="K205" t="str">
            <v/>
          </cell>
          <cell r="L205" t="str">
            <v/>
          </cell>
          <cell r="M205" t="str">
            <v/>
          </cell>
          <cell r="O205" t="str">
            <v/>
          </cell>
          <cell r="R205" t="str">
            <v/>
          </cell>
        </row>
        <row r="206">
          <cell r="K206" t="str">
            <v/>
          </cell>
          <cell r="L206" t="str">
            <v/>
          </cell>
          <cell r="M206" t="str">
            <v/>
          </cell>
          <cell r="O206" t="str">
            <v/>
          </cell>
          <cell r="R206" t="str">
            <v/>
          </cell>
        </row>
        <row r="207">
          <cell r="K207" t="str">
            <v/>
          </cell>
          <cell r="L207" t="str">
            <v/>
          </cell>
          <cell r="M207" t="str">
            <v/>
          </cell>
          <cell r="O207" t="str">
            <v/>
          </cell>
          <cell r="R207" t="str">
            <v/>
          </cell>
        </row>
        <row r="208">
          <cell r="K208" t="str">
            <v/>
          </cell>
          <cell r="L208" t="str">
            <v/>
          </cell>
          <cell r="M208" t="str">
            <v/>
          </cell>
          <cell r="O208" t="str">
            <v/>
          </cell>
          <cell r="R208" t="str">
            <v/>
          </cell>
        </row>
        <row r="209">
          <cell r="K209" t="str">
            <v/>
          </cell>
          <cell r="L209" t="str">
            <v/>
          </cell>
          <cell r="M209" t="str">
            <v/>
          </cell>
          <cell r="O209" t="str">
            <v/>
          </cell>
          <cell r="R209" t="str">
            <v/>
          </cell>
        </row>
        <row r="210">
          <cell r="K210" t="str">
            <v/>
          </cell>
          <cell r="L210" t="str">
            <v/>
          </cell>
          <cell r="M210" t="str">
            <v/>
          </cell>
          <cell r="O210" t="str">
            <v/>
          </cell>
          <cell r="R210" t="str">
            <v/>
          </cell>
        </row>
        <row r="211">
          <cell r="K211" t="str">
            <v/>
          </cell>
          <cell r="L211" t="str">
            <v/>
          </cell>
          <cell r="M211" t="str">
            <v/>
          </cell>
          <cell r="O211" t="str">
            <v/>
          </cell>
          <cell r="R211" t="str">
            <v/>
          </cell>
        </row>
        <row r="212">
          <cell r="K212" t="str">
            <v/>
          </cell>
          <cell r="L212" t="str">
            <v/>
          </cell>
          <cell r="M212" t="str">
            <v/>
          </cell>
          <cell r="O212" t="str">
            <v/>
          </cell>
          <cell r="R212" t="str">
            <v/>
          </cell>
        </row>
        <row r="213">
          <cell r="K213" t="str">
            <v/>
          </cell>
          <cell r="L213" t="str">
            <v/>
          </cell>
          <cell r="M213" t="str">
            <v/>
          </cell>
          <cell r="O213" t="str">
            <v/>
          </cell>
          <cell r="R213" t="str">
            <v/>
          </cell>
        </row>
        <row r="214">
          <cell r="K214" t="str">
            <v/>
          </cell>
          <cell r="L214" t="str">
            <v/>
          </cell>
          <cell r="M214" t="str">
            <v/>
          </cell>
          <cell r="O214" t="str">
            <v/>
          </cell>
          <cell r="R214" t="str">
            <v/>
          </cell>
        </row>
        <row r="215">
          <cell r="K215" t="str">
            <v/>
          </cell>
          <cell r="L215" t="str">
            <v/>
          </cell>
          <cell r="M215" t="str">
            <v/>
          </cell>
          <cell r="O215" t="str">
            <v/>
          </cell>
          <cell r="R215" t="str">
            <v/>
          </cell>
        </row>
        <row r="216">
          <cell r="K216" t="str">
            <v/>
          </cell>
          <cell r="L216" t="str">
            <v/>
          </cell>
          <cell r="M216" t="str">
            <v/>
          </cell>
          <cell r="O216" t="str">
            <v/>
          </cell>
          <cell r="R216" t="str">
            <v/>
          </cell>
        </row>
        <row r="217">
          <cell r="K217" t="str">
            <v/>
          </cell>
          <cell r="L217" t="str">
            <v/>
          </cell>
          <cell r="M217" t="str">
            <v/>
          </cell>
          <cell r="O217" t="str">
            <v/>
          </cell>
          <cell r="R217" t="str">
            <v/>
          </cell>
        </row>
        <row r="218">
          <cell r="K218" t="str">
            <v/>
          </cell>
          <cell r="L218" t="str">
            <v/>
          </cell>
          <cell r="M218" t="str">
            <v/>
          </cell>
          <cell r="O218" t="str">
            <v/>
          </cell>
          <cell r="R218" t="str">
            <v/>
          </cell>
        </row>
        <row r="219">
          <cell r="K219" t="str">
            <v/>
          </cell>
          <cell r="L219" t="str">
            <v/>
          </cell>
          <cell r="M219" t="str">
            <v/>
          </cell>
          <cell r="O219" t="str">
            <v/>
          </cell>
          <cell r="R219" t="str">
            <v/>
          </cell>
        </row>
        <row r="220">
          <cell r="K220" t="str">
            <v/>
          </cell>
          <cell r="L220" t="str">
            <v/>
          </cell>
          <cell r="M220" t="str">
            <v/>
          </cell>
          <cell r="O220" t="str">
            <v/>
          </cell>
          <cell r="R220" t="str">
            <v/>
          </cell>
        </row>
        <row r="221">
          <cell r="K221" t="str">
            <v/>
          </cell>
          <cell r="L221" t="str">
            <v/>
          </cell>
          <cell r="M221" t="str">
            <v/>
          </cell>
          <cell r="O221" t="str">
            <v/>
          </cell>
          <cell r="R221" t="str">
            <v/>
          </cell>
        </row>
        <row r="222">
          <cell r="K222" t="str">
            <v/>
          </cell>
          <cell r="L222" t="str">
            <v/>
          </cell>
          <cell r="M222" t="str">
            <v/>
          </cell>
          <cell r="O222" t="str">
            <v/>
          </cell>
          <cell r="R222" t="str">
            <v/>
          </cell>
        </row>
        <row r="223">
          <cell r="K223" t="str">
            <v/>
          </cell>
          <cell r="L223" t="str">
            <v/>
          </cell>
          <cell r="M223" t="str">
            <v/>
          </cell>
          <cell r="O223" t="str">
            <v/>
          </cell>
          <cell r="R223" t="str">
            <v/>
          </cell>
        </row>
        <row r="224">
          <cell r="K224" t="str">
            <v/>
          </cell>
          <cell r="L224" t="str">
            <v/>
          </cell>
          <cell r="M224" t="str">
            <v/>
          </cell>
          <cell r="O224" t="str">
            <v/>
          </cell>
          <cell r="R224" t="str">
            <v/>
          </cell>
        </row>
        <row r="225">
          <cell r="K225" t="str">
            <v/>
          </cell>
          <cell r="L225" t="str">
            <v/>
          </cell>
          <cell r="M225" t="str">
            <v/>
          </cell>
          <cell r="O225" t="str">
            <v/>
          </cell>
          <cell r="R225" t="str">
            <v/>
          </cell>
        </row>
        <row r="226">
          <cell r="K226" t="str">
            <v/>
          </cell>
          <cell r="L226" t="str">
            <v/>
          </cell>
          <cell r="M226" t="str">
            <v/>
          </cell>
          <cell r="O226" t="str">
            <v/>
          </cell>
          <cell r="R226" t="str">
            <v/>
          </cell>
        </row>
        <row r="227">
          <cell r="K227" t="str">
            <v/>
          </cell>
          <cell r="L227" t="str">
            <v/>
          </cell>
          <cell r="M227" t="str">
            <v/>
          </cell>
          <cell r="O227" t="str">
            <v/>
          </cell>
          <cell r="R227" t="str">
            <v/>
          </cell>
        </row>
        <row r="228">
          <cell r="K228" t="str">
            <v/>
          </cell>
          <cell r="L228" t="str">
            <v/>
          </cell>
          <cell r="M228" t="str">
            <v/>
          </cell>
          <cell r="O228" t="str">
            <v/>
          </cell>
          <cell r="R228" t="str">
            <v/>
          </cell>
        </row>
        <row r="229">
          <cell r="K229" t="str">
            <v/>
          </cell>
          <cell r="L229" t="str">
            <v/>
          </cell>
          <cell r="M229" t="str">
            <v/>
          </cell>
          <cell r="O229" t="str">
            <v/>
          </cell>
          <cell r="R229" t="str">
            <v/>
          </cell>
        </row>
        <row r="230">
          <cell r="K230" t="str">
            <v/>
          </cell>
          <cell r="L230" t="str">
            <v/>
          </cell>
          <cell r="M230" t="str">
            <v/>
          </cell>
          <cell r="O230" t="str">
            <v/>
          </cell>
          <cell r="R230" t="str">
            <v/>
          </cell>
        </row>
        <row r="231">
          <cell r="K231" t="str">
            <v/>
          </cell>
          <cell r="L231" t="str">
            <v/>
          </cell>
          <cell r="M231" t="str">
            <v/>
          </cell>
          <cell r="O231" t="str">
            <v/>
          </cell>
          <cell r="R231" t="str">
            <v/>
          </cell>
        </row>
        <row r="232">
          <cell r="K232" t="str">
            <v/>
          </cell>
          <cell r="L232" t="str">
            <v/>
          </cell>
          <cell r="M232" t="str">
            <v/>
          </cell>
          <cell r="O232" t="str">
            <v/>
          </cell>
          <cell r="R232" t="str">
            <v/>
          </cell>
        </row>
        <row r="233">
          <cell r="K233" t="str">
            <v/>
          </cell>
          <cell r="L233" t="str">
            <v/>
          </cell>
          <cell r="M233" t="str">
            <v/>
          </cell>
          <cell r="O233" t="str">
            <v/>
          </cell>
          <cell r="R233" t="str">
            <v/>
          </cell>
        </row>
        <row r="234">
          <cell r="K234" t="str">
            <v/>
          </cell>
          <cell r="L234" t="str">
            <v/>
          </cell>
          <cell r="M234" t="str">
            <v/>
          </cell>
          <cell r="O234" t="str">
            <v/>
          </cell>
          <cell r="R234" t="str">
            <v/>
          </cell>
        </row>
        <row r="235">
          <cell r="K235" t="str">
            <v/>
          </cell>
          <cell r="L235" t="str">
            <v/>
          </cell>
          <cell r="M235" t="str">
            <v/>
          </cell>
          <cell r="O235" t="str">
            <v/>
          </cell>
          <cell r="R235" t="str">
            <v/>
          </cell>
        </row>
        <row r="236">
          <cell r="K236" t="str">
            <v/>
          </cell>
          <cell r="L236" t="str">
            <v/>
          </cell>
          <cell r="M236" t="str">
            <v/>
          </cell>
          <cell r="O236" t="str">
            <v/>
          </cell>
          <cell r="R236" t="str">
            <v/>
          </cell>
        </row>
        <row r="237">
          <cell r="K237" t="str">
            <v/>
          </cell>
          <cell r="L237" t="str">
            <v/>
          </cell>
          <cell r="M237" t="str">
            <v/>
          </cell>
          <cell r="O237" t="str">
            <v/>
          </cell>
          <cell r="R237" t="str">
            <v/>
          </cell>
        </row>
        <row r="238">
          <cell r="K238" t="str">
            <v/>
          </cell>
          <cell r="L238" t="str">
            <v/>
          </cell>
          <cell r="M238" t="str">
            <v/>
          </cell>
          <cell r="O238" t="str">
            <v/>
          </cell>
          <cell r="R238" t="str">
            <v/>
          </cell>
        </row>
        <row r="239">
          <cell r="K239" t="str">
            <v/>
          </cell>
          <cell r="L239" t="str">
            <v/>
          </cell>
          <cell r="M239" t="str">
            <v/>
          </cell>
          <cell r="O239" t="str">
            <v/>
          </cell>
          <cell r="R239" t="str">
            <v/>
          </cell>
        </row>
        <row r="240">
          <cell r="K240" t="str">
            <v/>
          </cell>
          <cell r="L240" t="str">
            <v/>
          </cell>
          <cell r="M240" t="str">
            <v/>
          </cell>
          <cell r="O240" t="str">
            <v/>
          </cell>
          <cell r="R240" t="str">
            <v/>
          </cell>
        </row>
        <row r="241">
          <cell r="K241" t="str">
            <v/>
          </cell>
          <cell r="L241" t="str">
            <v/>
          </cell>
          <cell r="M241" t="str">
            <v/>
          </cell>
          <cell r="O241" t="str">
            <v/>
          </cell>
          <cell r="R241" t="str">
            <v/>
          </cell>
        </row>
        <row r="242">
          <cell r="K242" t="str">
            <v/>
          </cell>
          <cell r="L242" t="str">
            <v/>
          </cell>
          <cell r="M242" t="str">
            <v/>
          </cell>
          <cell r="O242" t="str">
            <v/>
          </cell>
          <cell r="R242" t="str">
            <v/>
          </cell>
        </row>
        <row r="243">
          <cell r="K243" t="str">
            <v/>
          </cell>
          <cell r="L243" t="str">
            <v/>
          </cell>
          <cell r="M243" t="str">
            <v/>
          </cell>
          <cell r="O243" t="str">
            <v/>
          </cell>
          <cell r="R243" t="str">
            <v/>
          </cell>
        </row>
        <row r="244">
          <cell r="K244" t="str">
            <v/>
          </cell>
          <cell r="L244" t="str">
            <v/>
          </cell>
          <cell r="M244" t="str">
            <v/>
          </cell>
          <cell r="O244" t="str">
            <v/>
          </cell>
          <cell r="R244" t="str">
            <v/>
          </cell>
        </row>
        <row r="245">
          <cell r="K245" t="str">
            <v/>
          </cell>
          <cell r="L245" t="str">
            <v/>
          </cell>
          <cell r="M245" t="str">
            <v/>
          </cell>
          <cell r="O245" t="str">
            <v/>
          </cell>
          <cell r="R245" t="str">
            <v/>
          </cell>
        </row>
        <row r="246">
          <cell r="K246" t="str">
            <v/>
          </cell>
          <cell r="L246" t="str">
            <v/>
          </cell>
          <cell r="M246" t="str">
            <v/>
          </cell>
          <cell r="O246" t="str">
            <v/>
          </cell>
          <cell r="R246" t="str">
            <v/>
          </cell>
        </row>
        <row r="247">
          <cell r="K247" t="str">
            <v/>
          </cell>
          <cell r="L247" t="str">
            <v/>
          </cell>
          <cell r="M247" t="str">
            <v/>
          </cell>
          <cell r="O247" t="str">
            <v/>
          </cell>
          <cell r="R247" t="str">
            <v/>
          </cell>
        </row>
        <row r="248">
          <cell r="K248" t="str">
            <v/>
          </cell>
          <cell r="L248" t="str">
            <v/>
          </cell>
          <cell r="M248" t="str">
            <v/>
          </cell>
          <cell r="O248" t="str">
            <v/>
          </cell>
          <cell r="R248" t="str">
            <v/>
          </cell>
        </row>
        <row r="249">
          <cell r="K249" t="str">
            <v/>
          </cell>
          <cell r="L249" t="str">
            <v/>
          </cell>
          <cell r="M249" t="str">
            <v/>
          </cell>
          <cell r="O249" t="str">
            <v/>
          </cell>
          <cell r="R249" t="str">
            <v/>
          </cell>
        </row>
        <row r="250">
          <cell r="K250" t="str">
            <v/>
          </cell>
          <cell r="L250" t="str">
            <v/>
          </cell>
          <cell r="M250" t="str">
            <v/>
          </cell>
          <cell r="O250" t="str">
            <v/>
          </cell>
          <cell r="R250" t="str">
            <v/>
          </cell>
        </row>
        <row r="251">
          <cell r="K251" t="str">
            <v/>
          </cell>
          <cell r="L251" t="str">
            <v/>
          </cell>
          <cell r="M251" t="str">
            <v/>
          </cell>
          <cell r="O251" t="str">
            <v/>
          </cell>
          <cell r="R251" t="str">
            <v/>
          </cell>
        </row>
        <row r="252">
          <cell r="K252" t="str">
            <v/>
          </cell>
          <cell r="L252" t="str">
            <v/>
          </cell>
          <cell r="M252" t="str">
            <v/>
          </cell>
          <cell r="O252" t="str">
            <v/>
          </cell>
          <cell r="R252" t="str">
            <v/>
          </cell>
        </row>
        <row r="253">
          <cell r="K253" t="str">
            <v/>
          </cell>
          <cell r="L253" t="str">
            <v/>
          </cell>
          <cell r="M253" t="str">
            <v/>
          </cell>
          <cell r="O253" t="str">
            <v/>
          </cell>
          <cell r="R253" t="str">
            <v/>
          </cell>
        </row>
        <row r="254">
          <cell r="K254" t="str">
            <v/>
          </cell>
          <cell r="L254" t="str">
            <v/>
          </cell>
          <cell r="M254" t="str">
            <v/>
          </cell>
          <cell r="O254" t="str">
            <v/>
          </cell>
          <cell r="R254" t="str">
            <v/>
          </cell>
        </row>
        <row r="255">
          <cell r="K255" t="str">
            <v/>
          </cell>
          <cell r="L255" t="str">
            <v/>
          </cell>
          <cell r="M255" t="str">
            <v/>
          </cell>
          <cell r="O255" t="str">
            <v/>
          </cell>
          <cell r="R255" t="str">
            <v/>
          </cell>
        </row>
        <row r="256">
          <cell r="K256" t="str">
            <v/>
          </cell>
          <cell r="L256" t="str">
            <v/>
          </cell>
          <cell r="M256" t="str">
            <v/>
          </cell>
          <cell r="O256" t="str">
            <v/>
          </cell>
          <cell r="R256" t="str">
            <v/>
          </cell>
        </row>
        <row r="257">
          <cell r="K257" t="str">
            <v/>
          </cell>
          <cell r="L257" t="str">
            <v/>
          </cell>
          <cell r="M257" t="str">
            <v/>
          </cell>
          <cell r="O257" t="str">
            <v/>
          </cell>
          <cell r="R257" t="str">
            <v/>
          </cell>
        </row>
        <row r="258">
          <cell r="K258" t="str">
            <v/>
          </cell>
          <cell r="L258" t="str">
            <v/>
          </cell>
          <cell r="M258" t="str">
            <v/>
          </cell>
          <cell r="O258" t="str">
            <v/>
          </cell>
          <cell r="R258" t="str">
            <v/>
          </cell>
        </row>
        <row r="259">
          <cell r="K259" t="str">
            <v/>
          </cell>
          <cell r="L259" t="str">
            <v/>
          </cell>
          <cell r="M259" t="str">
            <v/>
          </cell>
          <cell r="O259" t="str">
            <v/>
          </cell>
          <cell r="R259" t="str">
            <v/>
          </cell>
        </row>
        <row r="260">
          <cell r="K260" t="str">
            <v/>
          </cell>
          <cell r="L260" t="str">
            <v/>
          </cell>
          <cell r="M260" t="str">
            <v/>
          </cell>
          <cell r="O260" t="str">
            <v/>
          </cell>
          <cell r="R260" t="str">
            <v/>
          </cell>
        </row>
        <row r="261">
          <cell r="K261" t="str">
            <v/>
          </cell>
          <cell r="L261" t="str">
            <v/>
          </cell>
          <cell r="M261" t="str">
            <v/>
          </cell>
          <cell r="O261" t="str">
            <v/>
          </cell>
          <cell r="R261" t="str">
            <v/>
          </cell>
        </row>
        <row r="262">
          <cell r="K262" t="str">
            <v/>
          </cell>
          <cell r="L262" t="str">
            <v/>
          </cell>
          <cell r="M262" t="str">
            <v/>
          </cell>
          <cell r="O262" t="str">
            <v/>
          </cell>
          <cell r="R262" t="str">
            <v/>
          </cell>
        </row>
        <row r="263">
          <cell r="K263" t="str">
            <v/>
          </cell>
          <cell r="L263" t="str">
            <v/>
          </cell>
          <cell r="M263" t="str">
            <v/>
          </cell>
          <cell r="O263" t="str">
            <v/>
          </cell>
          <cell r="R263" t="str">
            <v/>
          </cell>
        </row>
        <row r="264">
          <cell r="K264" t="str">
            <v/>
          </cell>
          <cell r="L264" t="str">
            <v/>
          </cell>
          <cell r="M264" t="str">
            <v/>
          </cell>
          <cell r="O264" t="str">
            <v/>
          </cell>
          <cell r="R264" t="str">
            <v/>
          </cell>
        </row>
        <row r="265">
          <cell r="K265" t="str">
            <v/>
          </cell>
          <cell r="L265" t="str">
            <v/>
          </cell>
          <cell r="M265" t="str">
            <v/>
          </cell>
          <cell r="O265" t="str">
            <v/>
          </cell>
          <cell r="R265" t="str">
            <v/>
          </cell>
        </row>
        <row r="266">
          <cell r="K266" t="str">
            <v/>
          </cell>
          <cell r="L266" t="str">
            <v/>
          </cell>
          <cell r="M266" t="str">
            <v/>
          </cell>
          <cell r="O266" t="str">
            <v/>
          </cell>
          <cell r="R266" t="str">
            <v/>
          </cell>
        </row>
        <row r="267">
          <cell r="K267" t="str">
            <v/>
          </cell>
          <cell r="L267" t="str">
            <v/>
          </cell>
          <cell r="M267" t="str">
            <v/>
          </cell>
          <cell r="O267" t="str">
            <v/>
          </cell>
          <cell r="R267" t="str">
            <v/>
          </cell>
        </row>
        <row r="268">
          <cell r="K268" t="str">
            <v/>
          </cell>
          <cell r="L268" t="str">
            <v/>
          </cell>
          <cell r="M268" t="str">
            <v/>
          </cell>
          <cell r="O268" t="str">
            <v/>
          </cell>
          <cell r="R268" t="str">
            <v/>
          </cell>
        </row>
        <row r="269">
          <cell r="K269" t="str">
            <v/>
          </cell>
          <cell r="L269" t="str">
            <v/>
          </cell>
          <cell r="M269" t="str">
            <v/>
          </cell>
          <cell r="O269" t="str">
            <v/>
          </cell>
          <cell r="R269" t="str">
            <v/>
          </cell>
        </row>
        <row r="270">
          <cell r="K270" t="str">
            <v/>
          </cell>
          <cell r="L270" t="str">
            <v/>
          </cell>
          <cell r="M270" t="str">
            <v/>
          </cell>
          <cell r="O270" t="str">
            <v/>
          </cell>
          <cell r="R270" t="str">
            <v/>
          </cell>
        </row>
        <row r="271">
          <cell r="K271" t="str">
            <v/>
          </cell>
          <cell r="L271" t="str">
            <v/>
          </cell>
          <cell r="M271" t="str">
            <v/>
          </cell>
          <cell r="O271" t="str">
            <v/>
          </cell>
          <cell r="R271" t="str">
            <v/>
          </cell>
        </row>
        <row r="272">
          <cell r="K272" t="str">
            <v/>
          </cell>
          <cell r="L272" t="str">
            <v/>
          </cell>
          <cell r="M272" t="str">
            <v/>
          </cell>
          <cell r="O272" t="str">
            <v/>
          </cell>
          <cell r="R272" t="str">
            <v/>
          </cell>
        </row>
        <row r="273">
          <cell r="K273" t="str">
            <v/>
          </cell>
          <cell r="L273" t="str">
            <v/>
          </cell>
          <cell r="M273" t="str">
            <v/>
          </cell>
          <cell r="O273" t="str">
            <v/>
          </cell>
          <cell r="R273" t="str">
            <v/>
          </cell>
        </row>
        <row r="274">
          <cell r="K274" t="str">
            <v/>
          </cell>
          <cell r="L274" t="str">
            <v/>
          </cell>
          <cell r="M274" t="str">
            <v/>
          </cell>
          <cell r="O274" t="str">
            <v/>
          </cell>
          <cell r="R274" t="str">
            <v/>
          </cell>
        </row>
        <row r="275">
          <cell r="K275" t="str">
            <v/>
          </cell>
          <cell r="L275" t="str">
            <v/>
          </cell>
          <cell r="M275" t="str">
            <v/>
          </cell>
          <cell r="O275" t="str">
            <v/>
          </cell>
          <cell r="R275" t="str">
            <v/>
          </cell>
        </row>
        <row r="276">
          <cell r="K276" t="str">
            <v/>
          </cell>
          <cell r="L276" t="str">
            <v/>
          </cell>
          <cell r="M276" t="str">
            <v/>
          </cell>
          <cell r="O276" t="str">
            <v/>
          </cell>
          <cell r="R276" t="str">
            <v/>
          </cell>
        </row>
        <row r="277">
          <cell r="K277" t="str">
            <v/>
          </cell>
          <cell r="L277" t="str">
            <v/>
          </cell>
          <cell r="M277" t="str">
            <v/>
          </cell>
          <cell r="O277" t="str">
            <v/>
          </cell>
          <cell r="R277" t="str">
            <v/>
          </cell>
        </row>
        <row r="278">
          <cell r="K278" t="str">
            <v/>
          </cell>
          <cell r="L278" t="str">
            <v/>
          </cell>
          <cell r="M278" t="str">
            <v/>
          </cell>
          <cell r="O278" t="str">
            <v/>
          </cell>
          <cell r="R278" t="str">
            <v/>
          </cell>
        </row>
        <row r="279">
          <cell r="K279" t="str">
            <v/>
          </cell>
          <cell r="L279" t="str">
            <v/>
          </cell>
          <cell r="M279" t="str">
            <v/>
          </cell>
          <cell r="O279" t="str">
            <v/>
          </cell>
          <cell r="R279" t="str">
            <v/>
          </cell>
        </row>
        <row r="280">
          <cell r="K280" t="str">
            <v/>
          </cell>
          <cell r="L280" t="str">
            <v/>
          </cell>
          <cell r="M280" t="str">
            <v/>
          </cell>
          <cell r="O280" t="str">
            <v/>
          </cell>
          <cell r="R280" t="str">
            <v/>
          </cell>
        </row>
        <row r="281">
          <cell r="K281" t="str">
            <v/>
          </cell>
          <cell r="L281" t="str">
            <v/>
          </cell>
          <cell r="M281" t="str">
            <v/>
          </cell>
          <cell r="O281" t="str">
            <v/>
          </cell>
          <cell r="R281" t="str">
            <v/>
          </cell>
        </row>
        <row r="282">
          <cell r="K282" t="str">
            <v/>
          </cell>
          <cell r="L282" t="str">
            <v/>
          </cell>
          <cell r="M282" t="str">
            <v/>
          </cell>
          <cell r="O282" t="str">
            <v/>
          </cell>
          <cell r="R282" t="str">
            <v/>
          </cell>
        </row>
        <row r="283">
          <cell r="K283" t="str">
            <v/>
          </cell>
          <cell r="L283" t="str">
            <v/>
          </cell>
          <cell r="M283" t="str">
            <v/>
          </cell>
          <cell r="O283" t="str">
            <v/>
          </cell>
          <cell r="R283" t="str">
            <v/>
          </cell>
        </row>
        <row r="284">
          <cell r="K284" t="str">
            <v/>
          </cell>
          <cell r="L284" t="str">
            <v/>
          </cell>
          <cell r="M284" t="str">
            <v/>
          </cell>
          <cell r="O284" t="str">
            <v/>
          </cell>
          <cell r="R284" t="str">
            <v/>
          </cell>
        </row>
        <row r="285">
          <cell r="K285" t="str">
            <v/>
          </cell>
          <cell r="L285" t="str">
            <v/>
          </cell>
          <cell r="M285" t="str">
            <v/>
          </cell>
          <cell r="O285" t="str">
            <v/>
          </cell>
          <cell r="R285" t="str">
            <v/>
          </cell>
        </row>
        <row r="286">
          <cell r="K286" t="str">
            <v/>
          </cell>
          <cell r="L286" t="str">
            <v/>
          </cell>
          <cell r="M286" t="str">
            <v/>
          </cell>
          <cell r="O286" t="str">
            <v/>
          </cell>
          <cell r="R286" t="str">
            <v/>
          </cell>
        </row>
        <row r="287">
          <cell r="K287" t="str">
            <v/>
          </cell>
          <cell r="L287" t="str">
            <v/>
          </cell>
          <cell r="M287" t="str">
            <v/>
          </cell>
          <cell r="O287" t="str">
            <v/>
          </cell>
          <cell r="R287" t="str">
            <v/>
          </cell>
        </row>
        <row r="288">
          <cell r="K288" t="str">
            <v/>
          </cell>
          <cell r="L288" t="str">
            <v/>
          </cell>
          <cell r="M288" t="str">
            <v/>
          </cell>
          <cell r="O288" t="str">
            <v/>
          </cell>
          <cell r="R288" t="str">
            <v/>
          </cell>
        </row>
        <row r="289">
          <cell r="K289" t="str">
            <v/>
          </cell>
          <cell r="L289" t="str">
            <v/>
          </cell>
          <cell r="M289" t="str">
            <v/>
          </cell>
          <cell r="O289" t="str">
            <v/>
          </cell>
          <cell r="R289" t="str">
            <v/>
          </cell>
        </row>
        <row r="290">
          <cell r="K290" t="str">
            <v/>
          </cell>
          <cell r="L290" t="str">
            <v/>
          </cell>
          <cell r="M290" t="str">
            <v/>
          </cell>
          <cell r="O290" t="str">
            <v/>
          </cell>
          <cell r="R290" t="str">
            <v/>
          </cell>
        </row>
        <row r="291">
          <cell r="K291" t="str">
            <v/>
          </cell>
          <cell r="L291" t="str">
            <v/>
          </cell>
          <cell r="M291" t="str">
            <v/>
          </cell>
          <cell r="O291" t="str">
            <v/>
          </cell>
          <cell r="R291" t="str">
            <v/>
          </cell>
        </row>
        <row r="292">
          <cell r="K292" t="str">
            <v/>
          </cell>
          <cell r="L292" t="str">
            <v/>
          </cell>
          <cell r="M292" t="str">
            <v/>
          </cell>
          <cell r="O292" t="str">
            <v/>
          </cell>
          <cell r="R292" t="str">
            <v/>
          </cell>
        </row>
        <row r="293">
          <cell r="K293" t="str">
            <v/>
          </cell>
          <cell r="L293" t="str">
            <v/>
          </cell>
          <cell r="M293" t="str">
            <v/>
          </cell>
          <cell r="O293" t="str">
            <v/>
          </cell>
          <cell r="R293" t="str">
            <v/>
          </cell>
        </row>
        <row r="294">
          <cell r="K294" t="str">
            <v/>
          </cell>
          <cell r="L294" t="str">
            <v/>
          </cell>
          <cell r="M294" t="str">
            <v/>
          </cell>
          <cell r="O294" t="str">
            <v/>
          </cell>
          <cell r="R294" t="str">
            <v/>
          </cell>
        </row>
        <row r="295">
          <cell r="K295" t="str">
            <v/>
          </cell>
          <cell r="L295" t="str">
            <v/>
          </cell>
          <cell r="M295" t="str">
            <v/>
          </cell>
          <cell r="O295" t="str">
            <v/>
          </cell>
          <cell r="R295" t="str">
            <v/>
          </cell>
        </row>
        <row r="296">
          <cell r="K296" t="str">
            <v/>
          </cell>
          <cell r="L296" t="str">
            <v/>
          </cell>
          <cell r="M296" t="str">
            <v/>
          </cell>
          <cell r="O296" t="str">
            <v/>
          </cell>
          <cell r="R296" t="str">
            <v/>
          </cell>
        </row>
        <row r="297">
          <cell r="K297" t="str">
            <v/>
          </cell>
          <cell r="L297" t="str">
            <v/>
          </cell>
          <cell r="M297" t="str">
            <v/>
          </cell>
          <cell r="O297" t="str">
            <v/>
          </cell>
          <cell r="R297" t="str">
            <v/>
          </cell>
        </row>
        <row r="298">
          <cell r="K298" t="str">
            <v/>
          </cell>
          <cell r="L298" t="str">
            <v/>
          </cell>
          <cell r="M298" t="str">
            <v/>
          </cell>
          <cell r="O298" t="str">
            <v/>
          </cell>
          <cell r="R298" t="str">
            <v/>
          </cell>
        </row>
        <row r="299">
          <cell r="K299" t="str">
            <v/>
          </cell>
          <cell r="L299" t="str">
            <v/>
          </cell>
          <cell r="M299" t="str">
            <v/>
          </cell>
          <cell r="O299" t="str">
            <v/>
          </cell>
          <cell r="R299" t="str">
            <v/>
          </cell>
        </row>
        <row r="300">
          <cell r="K300" t="str">
            <v/>
          </cell>
          <cell r="L300" t="str">
            <v/>
          </cell>
          <cell r="M300" t="str">
            <v/>
          </cell>
          <cell r="O300" t="str">
            <v/>
          </cell>
          <cell r="R300" t="str">
            <v/>
          </cell>
        </row>
        <row r="301">
          <cell r="K301" t="str">
            <v/>
          </cell>
          <cell r="L301" t="str">
            <v/>
          </cell>
          <cell r="M301" t="str">
            <v/>
          </cell>
          <cell r="O301" t="str">
            <v/>
          </cell>
          <cell r="R301" t="str">
            <v/>
          </cell>
        </row>
        <row r="302">
          <cell r="K302" t="str">
            <v/>
          </cell>
          <cell r="L302" t="str">
            <v/>
          </cell>
          <cell r="M302" t="str">
            <v/>
          </cell>
          <cell r="O302" t="str">
            <v/>
          </cell>
          <cell r="R302" t="str">
            <v/>
          </cell>
        </row>
        <row r="303">
          <cell r="K303" t="str">
            <v/>
          </cell>
          <cell r="L303" t="str">
            <v/>
          </cell>
          <cell r="M303" t="str">
            <v/>
          </cell>
          <cell r="O303" t="str">
            <v/>
          </cell>
          <cell r="R303" t="str">
            <v/>
          </cell>
        </row>
      </sheetData>
      <sheetData sheetId="35">
        <row r="4">
          <cell r="G4" t="str">
            <v>(pls select)</v>
          </cell>
        </row>
        <row r="8">
          <cell r="H8" t="str">
            <v>(pls select)</v>
          </cell>
        </row>
        <row r="11">
          <cell r="G11" t="str">
            <v>NA</v>
          </cell>
        </row>
        <row r="13">
          <cell r="G13" t="str">
            <v>NA</v>
          </cell>
        </row>
        <row r="20">
          <cell r="G20" t="str">
            <v>NA</v>
          </cell>
        </row>
        <row r="23">
          <cell r="G23" t="str">
            <v>NA</v>
          </cell>
        </row>
        <row r="24">
          <cell r="G24" t="str">
            <v>NA</v>
          </cell>
        </row>
        <row r="27">
          <cell r="G27" t="str">
            <v>NA</v>
          </cell>
        </row>
        <row r="29">
          <cell r="G29" t="str">
            <v>VND</v>
          </cell>
        </row>
        <row r="30">
          <cell r="G30" t="str">
            <v>payable at the beginning</v>
          </cell>
        </row>
        <row r="32">
          <cell r="G32" t="str">
            <v>(pls select)</v>
          </cell>
        </row>
        <row r="36">
          <cell r="G36" t="str">
            <v>(pls select)</v>
          </cell>
        </row>
        <row r="40">
          <cell r="G40" t="str">
            <v>(pls select)</v>
          </cell>
        </row>
        <row r="45">
          <cell r="G45" t="str">
            <v>NA</v>
          </cell>
        </row>
        <row r="49">
          <cell r="G49" t="str">
            <v>NA</v>
          </cell>
        </row>
        <row r="53">
          <cell r="G53" t="str">
            <v>NA</v>
          </cell>
        </row>
        <row r="57">
          <cell r="G57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  <cell r="H72">
            <v>0</v>
          </cell>
        </row>
        <row r="75">
          <cell r="H75">
            <v>0</v>
          </cell>
        </row>
        <row r="124"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O124" t="str">
            <v/>
          </cell>
          <cell r="Q124" t="str">
            <v/>
          </cell>
          <cell r="R124" t="str">
            <v/>
          </cell>
        </row>
        <row r="125">
          <cell r="K125" t="str">
            <v/>
          </cell>
          <cell r="L125" t="str">
            <v/>
          </cell>
          <cell r="M125" t="str">
            <v/>
          </cell>
          <cell r="O125" t="str">
            <v/>
          </cell>
          <cell r="R125" t="str">
            <v/>
          </cell>
        </row>
        <row r="126">
          <cell r="K126" t="str">
            <v/>
          </cell>
          <cell r="L126" t="str">
            <v/>
          </cell>
          <cell r="M126" t="str">
            <v/>
          </cell>
          <cell r="O126" t="str">
            <v/>
          </cell>
          <cell r="R126" t="str">
            <v/>
          </cell>
        </row>
        <row r="127">
          <cell r="K127" t="str">
            <v/>
          </cell>
          <cell r="L127" t="str">
            <v/>
          </cell>
          <cell r="M127" t="str">
            <v/>
          </cell>
          <cell r="O127" t="str">
            <v/>
          </cell>
          <cell r="R127" t="str">
            <v/>
          </cell>
        </row>
        <row r="128">
          <cell r="K128" t="str">
            <v/>
          </cell>
          <cell r="L128" t="str">
            <v/>
          </cell>
          <cell r="M128" t="str">
            <v/>
          </cell>
          <cell r="O128" t="str">
            <v/>
          </cell>
          <cell r="R128" t="str">
            <v/>
          </cell>
        </row>
        <row r="129">
          <cell r="K129" t="str">
            <v/>
          </cell>
          <cell r="L129" t="str">
            <v/>
          </cell>
          <cell r="M129" t="str">
            <v/>
          </cell>
          <cell r="O129" t="str">
            <v/>
          </cell>
          <cell r="R129" t="str">
            <v/>
          </cell>
        </row>
        <row r="130">
          <cell r="K130" t="str">
            <v/>
          </cell>
          <cell r="L130" t="str">
            <v/>
          </cell>
          <cell r="M130" t="str">
            <v/>
          </cell>
          <cell r="O130" t="str">
            <v/>
          </cell>
          <cell r="R130" t="str">
            <v/>
          </cell>
        </row>
        <row r="131">
          <cell r="K131" t="str">
            <v/>
          </cell>
          <cell r="L131" t="str">
            <v/>
          </cell>
          <cell r="M131" t="str">
            <v/>
          </cell>
          <cell r="O131" t="str">
            <v/>
          </cell>
          <cell r="R131" t="str">
            <v/>
          </cell>
        </row>
        <row r="132">
          <cell r="K132" t="str">
            <v/>
          </cell>
          <cell r="L132" t="str">
            <v/>
          </cell>
          <cell r="M132" t="str">
            <v/>
          </cell>
          <cell r="O132" t="str">
            <v/>
          </cell>
          <cell r="R132" t="str">
            <v/>
          </cell>
        </row>
        <row r="133">
          <cell r="K133" t="str">
            <v/>
          </cell>
          <cell r="L133" t="str">
            <v/>
          </cell>
          <cell r="M133" t="str">
            <v/>
          </cell>
          <cell r="O133" t="str">
            <v/>
          </cell>
          <cell r="R133" t="str">
            <v/>
          </cell>
        </row>
        <row r="134">
          <cell r="K134" t="str">
            <v/>
          </cell>
          <cell r="L134" t="str">
            <v/>
          </cell>
          <cell r="M134" t="str">
            <v/>
          </cell>
          <cell r="O134" t="str">
            <v/>
          </cell>
          <cell r="R134" t="str">
            <v/>
          </cell>
        </row>
        <row r="135">
          <cell r="K135" t="str">
            <v/>
          </cell>
          <cell r="L135" t="str">
            <v/>
          </cell>
          <cell r="M135" t="str">
            <v/>
          </cell>
          <cell r="O135" t="str">
            <v/>
          </cell>
          <cell r="R135" t="str">
            <v/>
          </cell>
        </row>
        <row r="136">
          <cell r="K136" t="str">
            <v/>
          </cell>
          <cell r="L136" t="str">
            <v/>
          </cell>
          <cell r="M136" t="str">
            <v/>
          </cell>
          <cell r="O136" t="str">
            <v/>
          </cell>
          <cell r="R136" t="str">
            <v/>
          </cell>
        </row>
        <row r="137">
          <cell r="K137" t="str">
            <v/>
          </cell>
          <cell r="L137" t="str">
            <v/>
          </cell>
          <cell r="M137" t="str">
            <v/>
          </cell>
          <cell r="O137" t="str">
            <v/>
          </cell>
          <cell r="R137" t="str">
            <v/>
          </cell>
        </row>
        <row r="138">
          <cell r="K138" t="str">
            <v/>
          </cell>
          <cell r="L138" t="str">
            <v/>
          </cell>
          <cell r="M138" t="str">
            <v/>
          </cell>
          <cell r="O138" t="str">
            <v/>
          </cell>
          <cell r="R138" t="str">
            <v/>
          </cell>
        </row>
        <row r="139">
          <cell r="K139" t="str">
            <v/>
          </cell>
          <cell r="L139" t="str">
            <v/>
          </cell>
          <cell r="M139" t="str">
            <v/>
          </cell>
          <cell r="O139" t="str">
            <v/>
          </cell>
          <cell r="R139" t="str">
            <v/>
          </cell>
        </row>
        <row r="140">
          <cell r="K140" t="str">
            <v/>
          </cell>
          <cell r="L140" t="str">
            <v/>
          </cell>
          <cell r="M140" t="str">
            <v/>
          </cell>
          <cell r="O140" t="str">
            <v/>
          </cell>
          <cell r="R140" t="str">
            <v/>
          </cell>
        </row>
        <row r="141">
          <cell r="K141" t="str">
            <v/>
          </cell>
          <cell r="L141" t="str">
            <v/>
          </cell>
          <cell r="M141" t="str">
            <v/>
          </cell>
          <cell r="O141" t="str">
            <v/>
          </cell>
          <cell r="R141" t="str">
            <v/>
          </cell>
        </row>
        <row r="142">
          <cell r="K142" t="str">
            <v/>
          </cell>
          <cell r="L142" t="str">
            <v/>
          </cell>
          <cell r="M142" t="str">
            <v/>
          </cell>
          <cell r="O142" t="str">
            <v/>
          </cell>
          <cell r="R142" t="str">
            <v/>
          </cell>
        </row>
        <row r="143">
          <cell r="K143" t="str">
            <v/>
          </cell>
          <cell r="L143" t="str">
            <v/>
          </cell>
          <cell r="M143" t="str">
            <v/>
          </cell>
          <cell r="O143" t="str">
            <v/>
          </cell>
          <cell r="R143" t="str">
            <v/>
          </cell>
        </row>
        <row r="144">
          <cell r="K144" t="str">
            <v/>
          </cell>
          <cell r="L144" t="str">
            <v/>
          </cell>
          <cell r="M144" t="str">
            <v/>
          </cell>
          <cell r="O144" t="str">
            <v/>
          </cell>
          <cell r="R144" t="str">
            <v/>
          </cell>
        </row>
        <row r="145">
          <cell r="K145" t="str">
            <v/>
          </cell>
          <cell r="L145" t="str">
            <v/>
          </cell>
          <cell r="M145" t="str">
            <v/>
          </cell>
          <cell r="O145" t="str">
            <v/>
          </cell>
          <cell r="R145" t="str">
            <v/>
          </cell>
        </row>
        <row r="146">
          <cell r="K146" t="str">
            <v/>
          </cell>
          <cell r="L146" t="str">
            <v/>
          </cell>
          <cell r="M146" t="str">
            <v/>
          </cell>
          <cell r="O146" t="str">
            <v/>
          </cell>
          <cell r="R146" t="str">
            <v/>
          </cell>
        </row>
        <row r="147">
          <cell r="K147" t="str">
            <v/>
          </cell>
          <cell r="L147" t="str">
            <v/>
          </cell>
          <cell r="M147" t="str">
            <v/>
          </cell>
          <cell r="O147" t="str">
            <v/>
          </cell>
          <cell r="R147" t="str">
            <v/>
          </cell>
        </row>
        <row r="148">
          <cell r="K148" t="str">
            <v/>
          </cell>
          <cell r="L148" t="str">
            <v/>
          </cell>
          <cell r="M148" t="str">
            <v/>
          </cell>
          <cell r="O148" t="str">
            <v/>
          </cell>
          <cell r="R148" t="str">
            <v/>
          </cell>
        </row>
        <row r="149">
          <cell r="K149" t="str">
            <v/>
          </cell>
          <cell r="L149" t="str">
            <v/>
          </cell>
          <cell r="M149" t="str">
            <v/>
          </cell>
          <cell r="O149" t="str">
            <v/>
          </cell>
          <cell r="R149" t="str">
            <v/>
          </cell>
        </row>
        <row r="150">
          <cell r="K150" t="str">
            <v/>
          </cell>
          <cell r="L150" t="str">
            <v/>
          </cell>
          <cell r="M150" t="str">
            <v/>
          </cell>
          <cell r="O150" t="str">
            <v/>
          </cell>
          <cell r="R150" t="str">
            <v/>
          </cell>
        </row>
        <row r="151">
          <cell r="K151" t="str">
            <v/>
          </cell>
          <cell r="L151" t="str">
            <v/>
          </cell>
          <cell r="M151" t="str">
            <v/>
          </cell>
          <cell r="O151" t="str">
            <v/>
          </cell>
          <cell r="R151" t="str">
            <v/>
          </cell>
        </row>
        <row r="152">
          <cell r="K152" t="str">
            <v/>
          </cell>
          <cell r="L152" t="str">
            <v/>
          </cell>
          <cell r="M152" t="str">
            <v/>
          </cell>
          <cell r="O152" t="str">
            <v/>
          </cell>
          <cell r="R152" t="str">
            <v/>
          </cell>
        </row>
        <row r="153">
          <cell r="K153" t="str">
            <v/>
          </cell>
          <cell r="L153" t="str">
            <v/>
          </cell>
          <cell r="M153" t="str">
            <v/>
          </cell>
          <cell r="O153" t="str">
            <v/>
          </cell>
          <cell r="R153" t="str">
            <v/>
          </cell>
        </row>
        <row r="154">
          <cell r="K154" t="str">
            <v/>
          </cell>
          <cell r="L154" t="str">
            <v/>
          </cell>
          <cell r="M154" t="str">
            <v/>
          </cell>
          <cell r="O154" t="str">
            <v/>
          </cell>
          <cell r="R154" t="str">
            <v/>
          </cell>
        </row>
        <row r="155">
          <cell r="K155" t="str">
            <v/>
          </cell>
          <cell r="L155" t="str">
            <v/>
          </cell>
          <cell r="M155" t="str">
            <v/>
          </cell>
          <cell r="O155" t="str">
            <v/>
          </cell>
          <cell r="R155" t="str">
            <v/>
          </cell>
        </row>
        <row r="156">
          <cell r="K156" t="str">
            <v/>
          </cell>
          <cell r="L156" t="str">
            <v/>
          </cell>
          <cell r="M156" t="str">
            <v/>
          </cell>
          <cell r="O156" t="str">
            <v/>
          </cell>
          <cell r="R156" t="str">
            <v/>
          </cell>
        </row>
        <row r="157">
          <cell r="K157" t="str">
            <v/>
          </cell>
          <cell r="L157" t="str">
            <v/>
          </cell>
          <cell r="M157" t="str">
            <v/>
          </cell>
          <cell r="O157" t="str">
            <v/>
          </cell>
          <cell r="R157" t="str">
            <v/>
          </cell>
        </row>
        <row r="158">
          <cell r="K158" t="str">
            <v/>
          </cell>
          <cell r="L158" t="str">
            <v/>
          </cell>
          <cell r="M158" t="str">
            <v/>
          </cell>
          <cell r="O158" t="str">
            <v/>
          </cell>
          <cell r="R158" t="str">
            <v/>
          </cell>
        </row>
        <row r="159">
          <cell r="K159" t="str">
            <v/>
          </cell>
          <cell r="L159" t="str">
            <v/>
          </cell>
          <cell r="M159" t="str">
            <v/>
          </cell>
          <cell r="O159" t="str">
            <v/>
          </cell>
          <cell r="R159" t="str">
            <v/>
          </cell>
        </row>
        <row r="160">
          <cell r="K160" t="str">
            <v/>
          </cell>
          <cell r="L160" t="str">
            <v/>
          </cell>
          <cell r="M160" t="str">
            <v/>
          </cell>
          <cell r="O160" t="str">
            <v/>
          </cell>
          <cell r="R160" t="str">
            <v/>
          </cell>
        </row>
        <row r="161">
          <cell r="K161" t="str">
            <v/>
          </cell>
          <cell r="L161" t="str">
            <v/>
          </cell>
          <cell r="M161" t="str">
            <v/>
          </cell>
          <cell r="O161" t="str">
            <v/>
          </cell>
          <cell r="R161" t="str">
            <v/>
          </cell>
        </row>
        <row r="162">
          <cell r="K162" t="str">
            <v/>
          </cell>
          <cell r="L162" t="str">
            <v/>
          </cell>
          <cell r="M162" t="str">
            <v/>
          </cell>
          <cell r="O162" t="str">
            <v/>
          </cell>
          <cell r="R162" t="str">
            <v/>
          </cell>
        </row>
        <row r="163">
          <cell r="K163" t="str">
            <v/>
          </cell>
          <cell r="L163" t="str">
            <v/>
          </cell>
          <cell r="M163" t="str">
            <v/>
          </cell>
          <cell r="O163" t="str">
            <v/>
          </cell>
          <cell r="R163" t="str">
            <v/>
          </cell>
        </row>
        <row r="164">
          <cell r="K164" t="str">
            <v/>
          </cell>
          <cell r="L164" t="str">
            <v/>
          </cell>
          <cell r="M164" t="str">
            <v/>
          </cell>
          <cell r="O164" t="str">
            <v/>
          </cell>
          <cell r="R164" t="str">
            <v/>
          </cell>
        </row>
        <row r="165">
          <cell r="K165" t="str">
            <v/>
          </cell>
          <cell r="L165" t="str">
            <v/>
          </cell>
          <cell r="M165" t="str">
            <v/>
          </cell>
          <cell r="O165" t="str">
            <v/>
          </cell>
          <cell r="R165" t="str">
            <v/>
          </cell>
        </row>
        <row r="166">
          <cell r="K166" t="str">
            <v/>
          </cell>
          <cell r="L166" t="str">
            <v/>
          </cell>
          <cell r="M166" t="str">
            <v/>
          </cell>
          <cell r="O166" t="str">
            <v/>
          </cell>
          <cell r="R166" t="str">
            <v/>
          </cell>
        </row>
        <row r="167">
          <cell r="K167" t="str">
            <v/>
          </cell>
          <cell r="L167" t="str">
            <v/>
          </cell>
          <cell r="M167" t="str">
            <v/>
          </cell>
          <cell r="O167" t="str">
            <v/>
          </cell>
          <cell r="R167" t="str">
            <v/>
          </cell>
        </row>
        <row r="168">
          <cell r="K168" t="str">
            <v/>
          </cell>
          <cell r="L168" t="str">
            <v/>
          </cell>
          <cell r="M168" t="str">
            <v/>
          </cell>
          <cell r="O168" t="str">
            <v/>
          </cell>
          <cell r="R168" t="str">
            <v/>
          </cell>
        </row>
        <row r="169">
          <cell r="K169" t="str">
            <v/>
          </cell>
          <cell r="L169" t="str">
            <v/>
          </cell>
          <cell r="M169" t="str">
            <v/>
          </cell>
          <cell r="O169" t="str">
            <v/>
          </cell>
          <cell r="R169" t="str">
            <v/>
          </cell>
        </row>
        <row r="170">
          <cell r="K170" t="str">
            <v/>
          </cell>
          <cell r="L170" t="str">
            <v/>
          </cell>
          <cell r="M170" t="str">
            <v/>
          </cell>
          <cell r="O170" t="str">
            <v/>
          </cell>
          <cell r="R170" t="str">
            <v/>
          </cell>
        </row>
        <row r="171">
          <cell r="K171" t="str">
            <v/>
          </cell>
          <cell r="L171" t="str">
            <v/>
          </cell>
          <cell r="M171" t="str">
            <v/>
          </cell>
          <cell r="O171" t="str">
            <v/>
          </cell>
          <cell r="R171" t="str">
            <v/>
          </cell>
        </row>
        <row r="172">
          <cell r="K172" t="str">
            <v/>
          </cell>
          <cell r="L172" t="str">
            <v/>
          </cell>
          <cell r="M172" t="str">
            <v/>
          </cell>
          <cell r="O172" t="str">
            <v/>
          </cell>
          <cell r="R172" t="str">
            <v/>
          </cell>
        </row>
        <row r="173">
          <cell r="K173" t="str">
            <v/>
          </cell>
          <cell r="L173" t="str">
            <v/>
          </cell>
          <cell r="M173" t="str">
            <v/>
          </cell>
          <cell r="O173" t="str">
            <v/>
          </cell>
          <cell r="R173" t="str">
            <v/>
          </cell>
        </row>
        <row r="174">
          <cell r="K174" t="str">
            <v/>
          </cell>
          <cell r="L174" t="str">
            <v/>
          </cell>
          <cell r="M174" t="str">
            <v/>
          </cell>
          <cell r="O174" t="str">
            <v/>
          </cell>
          <cell r="R174" t="str">
            <v/>
          </cell>
        </row>
        <row r="175">
          <cell r="K175" t="str">
            <v/>
          </cell>
          <cell r="L175" t="str">
            <v/>
          </cell>
          <cell r="M175" t="str">
            <v/>
          </cell>
          <cell r="O175" t="str">
            <v/>
          </cell>
          <cell r="R175" t="str">
            <v/>
          </cell>
        </row>
        <row r="176">
          <cell r="K176" t="str">
            <v/>
          </cell>
          <cell r="L176" t="str">
            <v/>
          </cell>
          <cell r="M176" t="str">
            <v/>
          </cell>
          <cell r="O176" t="str">
            <v/>
          </cell>
          <cell r="R176" t="str">
            <v/>
          </cell>
        </row>
        <row r="177">
          <cell r="K177" t="str">
            <v/>
          </cell>
          <cell r="L177" t="str">
            <v/>
          </cell>
          <cell r="M177" t="str">
            <v/>
          </cell>
          <cell r="O177" t="str">
            <v/>
          </cell>
          <cell r="R177" t="str">
            <v/>
          </cell>
        </row>
        <row r="178">
          <cell r="K178" t="str">
            <v/>
          </cell>
          <cell r="L178" t="str">
            <v/>
          </cell>
          <cell r="M178" t="str">
            <v/>
          </cell>
          <cell r="O178" t="str">
            <v/>
          </cell>
          <cell r="R178" t="str">
            <v/>
          </cell>
        </row>
        <row r="179">
          <cell r="K179" t="str">
            <v/>
          </cell>
          <cell r="L179" t="str">
            <v/>
          </cell>
          <cell r="M179" t="str">
            <v/>
          </cell>
          <cell r="O179" t="str">
            <v/>
          </cell>
          <cell r="R179" t="str">
            <v/>
          </cell>
        </row>
        <row r="180">
          <cell r="K180" t="str">
            <v/>
          </cell>
          <cell r="L180" t="str">
            <v/>
          </cell>
          <cell r="M180" t="str">
            <v/>
          </cell>
          <cell r="O180" t="str">
            <v/>
          </cell>
          <cell r="R180" t="str">
            <v/>
          </cell>
        </row>
        <row r="181">
          <cell r="K181" t="str">
            <v/>
          </cell>
          <cell r="L181" t="str">
            <v/>
          </cell>
          <cell r="M181" t="str">
            <v/>
          </cell>
          <cell r="O181" t="str">
            <v/>
          </cell>
          <cell r="R181" t="str">
            <v/>
          </cell>
        </row>
        <row r="182">
          <cell r="K182" t="str">
            <v/>
          </cell>
          <cell r="L182" t="str">
            <v/>
          </cell>
          <cell r="M182" t="str">
            <v/>
          </cell>
          <cell r="O182" t="str">
            <v/>
          </cell>
          <cell r="R182" t="str">
            <v/>
          </cell>
        </row>
        <row r="183">
          <cell r="K183" t="str">
            <v/>
          </cell>
          <cell r="L183" t="str">
            <v/>
          </cell>
          <cell r="M183" t="str">
            <v/>
          </cell>
          <cell r="O183" t="str">
            <v/>
          </cell>
          <cell r="R183" t="str">
            <v/>
          </cell>
        </row>
        <row r="184">
          <cell r="K184" t="str">
            <v/>
          </cell>
          <cell r="L184" t="str">
            <v/>
          </cell>
          <cell r="M184" t="str">
            <v/>
          </cell>
          <cell r="O184" t="str">
            <v/>
          </cell>
          <cell r="R184" t="str">
            <v/>
          </cell>
        </row>
        <row r="185">
          <cell r="K185" t="str">
            <v/>
          </cell>
          <cell r="L185" t="str">
            <v/>
          </cell>
          <cell r="M185" t="str">
            <v/>
          </cell>
          <cell r="O185" t="str">
            <v/>
          </cell>
          <cell r="R185" t="str">
            <v/>
          </cell>
        </row>
        <row r="186">
          <cell r="K186" t="str">
            <v/>
          </cell>
          <cell r="L186" t="str">
            <v/>
          </cell>
          <cell r="M186" t="str">
            <v/>
          </cell>
          <cell r="O186" t="str">
            <v/>
          </cell>
          <cell r="R186" t="str">
            <v/>
          </cell>
        </row>
        <row r="187">
          <cell r="K187" t="str">
            <v/>
          </cell>
          <cell r="L187" t="str">
            <v/>
          </cell>
          <cell r="M187" t="str">
            <v/>
          </cell>
          <cell r="O187" t="str">
            <v/>
          </cell>
          <cell r="R187" t="str">
            <v/>
          </cell>
        </row>
        <row r="188">
          <cell r="K188" t="str">
            <v/>
          </cell>
          <cell r="L188" t="str">
            <v/>
          </cell>
          <cell r="M188" t="str">
            <v/>
          </cell>
          <cell r="O188" t="str">
            <v/>
          </cell>
          <cell r="R188" t="str">
            <v/>
          </cell>
        </row>
        <row r="189">
          <cell r="K189" t="str">
            <v/>
          </cell>
          <cell r="L189" t="str">
            <v/>
          </cell>
          <cell r="M189" t="str">
            <v/>
          </cell>
          <cell r="O189" t="str">
            <v/>
          </cell>
          <cell r="R189" t="str">
            <v/>
          </cell>
        </row>
        <row r="190">
          <cell r="K190" t="str">
            <v/>
          </cell>
          <cell r="L190" t="str">
            <v/>
          </cell>
          <cell r="M190" t="str">
            <v/>
          </cell>
          <cell r="O190" t="str">
            <v/>
          </cell>
          <cell r="R190" t="str">
            <v/>
          </cell>
        </row>
        <row r="191">
          <cell r="K191" t="str">
            <v/>
          </cell>
          <cell r="L191" t="str">
            <v/>
          </cell>
          <cell r="M191" t="str">
            <v/>
          </cell>
          <cell r="O191" t="str">
            <v/>
          </cell>
          <cell r="R191" t="str">
            <v/>
          </cell>
        </row>
        <row r="192">
          <cell r="K192" t="str">
            <v/>
          </cell>
          <cell r="L192" t="str">
            <v/>
          </cell>
          <cell r="M192" t="str">
            <v/>
          </cell>
          <cell r="O192" t="str">
            <v/>
          </cell>
          <cell r="R192" t="str">
            <v/>
          </cell>
        </row>
        <row r="193">
          <cell r="K193" t="str">
            <v/>
          </cell>
          <cell r="L193" t="str">
            <v/>
          </cell>
          <cell r="M193" t="str">
            <v/>
          </cell>
          <cell r="O193" t="str">
            <v/>
          </cell>
          <cell r="R193" t="str">
            <v/>
          </cell>
        </row>
        <row r="194">
          <cell r="K194" t="str">
            <v/>
          </cell>
          <cell r="L194" t="str">
            <v/>
          </cell>
          <cell r="M194" t="str">
            <v/>
          </cell>
          <cell r="O194" t="str">
            <v/>
          </cell>
          <cell r="R194" t="str">
            <v/>
          </cell>
        </row>
        <row r="195">
          <cell r="K195" t="str">
            <v/>
          </cell>
          <cell r="L195" t="str">
            <v/>
          </cell>
          <cell r="M195" t="str">
            <v/>
          </cell>
          <cell r="O195" t="str">
            <v/>
          </cell>
          <cell r="R195" t="str">
            <v/>
          </cell>
        </row>
        <row r="196">
          <cell r="K196" t="str">
            <v/>
          </cell>
          <cell r="L196" t="str">
            <v/>
          </cell>
          <cell r="M196" t="str">
            <v/>
          </cell>
          <cell r="O196" t="str">
            <v/>
          </cell>
          <cell r="R196" t="str">
            <v/>
          </cell>
        </row>
        <row r="197">
          <cell r="K197" t="str">
            <v/>
          </cell>
          <cell r="L197" t="str">
            <v/>
          </cell>
          <cell r="M197" t="str">
            <v/>
          </cell>
          <cell r="O197" t="str">
            <v/>
          </cell>
          <cell r="R197" t="str">
            <v/>
          </cell>
        </row>
        <row r="198">
          <cell r="K198" t="str">
            <v/>
          </cell>
          <cell r="L198" t="str">
            <v/>
          </cell>
          <cell r="M198" t="str">
            <v/>
          </cell>
          <cell r="O198" t="str">
            <v/>
          </cell>
          <cell r="R198" t="str">
            <v/>
          </cell>
        </row>
        <row r="199">
          <cell r="K199" t="str">
            <v/>
          </cell>
          <cell r="L199" t="str">
            <v/>
          </cell>
          <cell r="M199" t="str">
            <v/>
          </cell>
          <cell r="O199" t="str">
            <v/>
          </cell>
          <cell r="R199" t="str">
            <v/>
          </cell>
        </row>
        <row r="200">
          <cell r="K200" t="str">
            <v/>
          </cell>
          <cell r="L200" t="str">
            <v/>
          </cell>
          <cell r="M200" t="str">
            <v/>
          </cell>
          <cell r="O200" t="str">
            <v/>
          </cell>
          <cell r="R200" t="str">
            <v/>
          </cell>
        </row>
        <row r="201">
          <cell r="K201" t="str">
            <v/>
          </cell>
          <cell r="L201" t="str">
            <v/>
          </cell>
          <cell r="M201" t="str">
            <v/>
          </cell>
          <cell r="O201" t="str">
            <v/>
          </cell>
          <cell r="R201" t="str">
            <v/>
          </cell>
        </row>
        <row r="202">
          <cell r="K202" t="str">
            <v/>
          </cell>
          <cell r="L202" t="str">
            <v/>
          </cell>
          <cell r="M202" t="str">
            <v/>
          </cell>
          <cell r="O202" t="str">
            <v/>
          </cell>
          <cell r="R202" t="str">
            <v/>
          </cell>
        </row>
        <row r="203">
          <cell r="K203" t="str">
            <v/>
          </cell>
          <cell r="L203" t="str">
            <v/>
          </cell>
          <cell r="M203" t="str">
            <v/>
          </cell>
          <cell r="O203" t="str">
            <v/>
          </cell>
          <cell r="R203" t="str">
            <v/>
          </cell>
        </row>
        <row r="204">
          <cell r="K204" t="str">
            <v/>
          </cell>
          <cell r="L204" t="str">
            <v/>
          </cell>
          <cell r="M204" t="str">
            <v/>
          </cell>
          <cell r="O204" t="str">
            <v/>
          </cell>
          <cell r="R204" t="str">
            <v/>
          </cell>
        </row>
        <row r="205">
          <cell r="K205" t="str">
            <v/>
          </cell>
          <cell r="L205" t="str">
            <v/>
          </cell>
          <cell r="M205" t="str">
            <v/>
          </cell>
          <cell r="O205" t="str">
            <v/>
          </cell>
          <cell r="R205" t="str">
            <v/>
          </cell>
        </row>
        <row r="206">
          <cell r="K206" t="str">
            <v/>
          </cell>
          <cell r="L206" t="str">
            <v/>
          </cell>
          <cell r="M206" t="str">
            <v/>
          </cell>
          <cell r="O206" t="str">
            <v/>
          </cell>
          <cell r="R206" t="str">
            <v/>
          </cell>
        </row>
        <row r="207">
          <cell r="K207" t="str">
            <v/>
          </cell>
          <cell r="L207" t="str">
            <v/>
          </cell>
          <cell r="M207" t="str">
            <v/>
          </cell>
          <cell r="O207" t="str">
            <v/>
          </cell>
          <cell r="R207" t="str">
            <v/>
          </cell>
        </row>
        <row r="208">
          <cell r="K208" t="str">
            <v/>
          </cell>
          <cell r="L208" t="str">
            <v/>
          </cell>
          <cell r="M208" t="str">
            <v/>
          </cell>
          <cell r="O208" t="str">
            <v/>
          </cell>
          <cell r="R208" t="str">
            <v/>
          </cell>
        </row>
        <row r="209">
          <cell r="K209" t="str">
            <v/>
          </cell>
          <cell r="L209" t="str">
            <v/>
          </cell>
          <cell r="M209" t="str">
            <v/>
          </cell>
          <cell r="O209" t="str">
            <v/>
          </cell>
          <cell r="R209" t="str">
            <v/>
          </cell>
        </row>
        <row r="210">
          <cell r="K210" t="str">
            <v/>
          </cell>
          <cell r="L210" t="str">
            <v/>
          </cell>
          <cell r="M210" t="str">
            <v/>
          </cell>
          <cell r="O210" t="str">
            <v/>
          </cell>
          <cell r="R210" t="str">
            <v/>
          </cell>
        </row>
        <row r="211">
          <cell r="K211" t="str">
            <v/>
          </cell>
          <cell r="L211" t="str">
            <v/>
          </cell>
          <cell r="M211" t="str">
            <v/>
          </cell>
          <cell r="O211" t="str">
            <v/>
          </cell>
          <cell r="R211" t="str">
            <v/>
          </cell>
        </row>
        <row r="212">
          <cell r="K212" t="str">
            <v/>
          </cell>
          <cell r="L212" t="str">
            <v/>
          </cell>
          <cell r="M212" t="str">
            <v/>
          </cell>
          <cell r="O212" t="str">
            <v/>
          </cell>
          <cell r="R212" t="str">
            <v/>
          </cell>
        </row>
        <row r="213">
          <cell r="K213" t="str">
            <v/>
          </cell>
          <cell r="L213" t="str">
            <v/>
          </cell>
          <cell r="M213" t="str">
            <v/>
          </cell>
          <cell r="O213" t="str">
            <v/>
          </cell>
          <cell r="R213" t="str">
            <v/>
          </cell>
        </row>
        <row r="214">
          <cell r="K214" t="str">
            <v/>
          </cell>
          <cell r="L214" t="str">
            <v/>
          </cell>
          <cell r="M214" t="str">
            <v/>
          </cell>
          <cell r="O214" t="str">
            <v/>
          </cell>
          <cell r="R214" t="str">
            <v/>
          </cell>
        </row>
        <row r="215">
          <cell r="K215" t="str">
            <v/>
          </cell>
          <cell r="L215" t="str">
            <v/>
          </cell>
          <cell r="M215" t="str">
            <v/>
          </cell>
          <cell r="O215" t="str">
            <v/>
          </cell>
          <cell r="R215" t="str">
            <v/>
          </cell>
        </row>
        <row r="216">
          <cell r="K216" t="str">
            <v/>
          </cell>
          <cell r="L216" t="str">
            <v/>
          </cell>
          <cell r="M216" t="str">
            <v/>
          </cell>
          <cell r="O216" t="str">
            <v/>
          </cell>
          <cell r="R216" t="str">
            <v/>
          </cell>
        </row>
        <row r="217">
          <cell r="K217" t="str">
            <v/>
          </cell>
          <cell r="L217" t="str">
            <v/>
          </cell>
          <cell r="M217" t="str">
            <v/>
          </cell>
          <cell r="O217" t="str">
            <v/>
          </cell>
          <cell r="R217" t="str">
            <v/>
          </cell>
        </row>
        <row r="218">
          <cell r="K218" t="str">
            <v/>
          </cell>
          <cell r="L218" t="str">
            <v/>
          </cell>
          <cell r="M218" t="str">
            <v/>
          </cell>
          <cell r="O218" t="str">
            <v/>
          </cell>
          <cell r="R218" t="str">
            <v/>
          </cell>
        </row>
        <row r="219">
          <cell r="K219" t="str">
            <v/>
          </cell>
          <cell r="L219" t="str">
            <v/>
          </cell>
          <cell r="M219" t="str">
            <v/>
          </cell>
          <cell r="O219" t="str">
            <v/>
          </cell>
          <cell r="R219" t="str">
            <v/>
          </cell>
        </row>
        <row r="220">
          <cell r="K220" t="str">
            <v/>
          </cell>
          <cell r="L220" t="str">
            <v/>
          </cell>
          <cell r="M220" t="str">
            <v/>
          </cell>
          <cell r="O220" t="str">
            <v/>
          </cell>
          <cell r="R220" t="str">
            <v/>
          </cell>
        </row>
        <row r="221">
          <cell r="K221" t="str">
            <v/>
          </cell>
          <cell r="L221" t="str">
            <v/>
          </cell>
          <cell r="M221" t="str">
            <v/>
          </cell>
          <cell r="O221" t="str">
            <v/>
          </cell>
          <cell r="R221" t="str">
            <v/>
          </cell>
        </row>
        <row r="222">
          <cell r="K222" t="str">
            <v/>
          </cell>
          <cell r="L222" t="str">
            <v/>
          </cell>
          <cell r="M222" t="str">
            <v/>
          </cell>
          <cell r="O222" t="str">
            <v/>
          </cell>
          <cell r="R222" t="str">
            <v/>
          </cell>
        </row>
        <row r="223">
          <cell r="K223" t="str">
            <v/>
          </cell>
          <cell r="L223" t="str">
            <v/>
          </cell>
          <cell r="M223" t="str">
            <v/>
          </cell>
          <cell r="O223" t="str">
            <v/>
          </cell>
          <cell r="R223" t="str">
            <v/>
          </cell>
        </row>
        <row r="224">
          <cell r="K224" t="str">
            <v/>
          </cell>
          <cell r="L224" t="str">
            <v/>
          </cell>
          <cell r="M224" t="str">
            <v/>
          </cell>
          <cell r="O224" t="str">
            <v/>
          </cell>
          <cell r="R224" t="str">
            <v/>
          </cell>
        </row>
        <row r="225">
          <cell r="K225" t="str">
            <v/>
          </cell>
          <cell r="L225" t="str">
            <v/>
          </cell>
          <cell r="M225" t="str">
            <v/>
          </cell>
          <cell r="O225" t="str">
            <v/>
          </cell>
          <cell r="R225" t="str">
            <v/>
          </cell>
        </row>
        <row r="226">
          <cell r="K226" t="str">
            <v/>
          </cell>
          <cell r="L226" t="str">
            <v/>
          </cell>
          <cell r="M226" t="str">
            <v/>
          </cell>
          <cell r="O226" t="str">
            <v/>
          </cell>
          <cell r="R226" t="str">
            <v/>
          </cell>
        </row>
        <row r="227">
          <cell r="K227" t="str">
            <v/>
          </cell>
          <cell r="L227" t="str">
            <v/>
          </cell>
          <cell r="M227" t="str">
            <v/>
          </cell>
          <cell r="O227" t="str">
            <v/>
          </cell>
          <cell r="R227" t="str">
            <v/>
          </cell>
        </row>
        <row r="228">
          <cell r="K228" t="str">
            <v/>
          </cell>
          <cell r="L228" t="str">
            <v/>
          </cell>
          <cell r="M228" t="str">
            <v/>
          </cell>
          <cell r="O228" t="str">
            <v/>
          </cell>
          <cell r="R228" t="str">
            <v/>
          </cell>
        </row>
        <row r="229">
          <cell r="K229" t="str">
            <v/>
          </cell>
          <cell r="L229" t="str">
            <v/>
          </cell>
          <cell r="M229" t="str">
            <v/>
          </cell>
          <cell r="O229" t="str">
            <v/>
          </cell>
          <cell r="R229" t="str">
            <v/>
          </cell>
        </row>
        <row r="230">
          <cell r="K230" t="str">
            <v/>
          </cell>
          <cell r="L230" t="str">
            <v/>
          </cell>
          <cell r="M230" t="str">
            <v/>
          </cell>
          <cell r="O230" t="str">
            <v/>
          </cell>
          <cell r="R230" t="str">
            <v/>
          </cell>
        </row>
        <row r="231">
          <cell r="K231" t="str">
            <v/>
          </cell>
          <cell r="L231" t="str">
            <v/>
          </cell>
          <cell r="M231" t="str">
            <v/>
          </cell>
          <cell r="O231" t="str">
            <v/>
          </cell>
          <cell r="R231" t="str">
            <v/>
          </cell>
        </row>
        <row r="232">
          <cell r="K232" t="str">
            <v/>
          </cell>
          <cell r="L232" t="str">
            <v/>
          </cell>
          <cell r="M232" t="str">
            <v/>
          </cell>
          <cell r="O232" t="str">
            <v/>
          </cell>
          <cell r="R232" t="str">
            <v/>
          </cell>
        </row>
        <row r="233">
          <cell r="K233" t="str">
            <v/>
          </cell>
          <cell r="L233" t="str">
            <v/>
          </cell>
          <cell r="M233" t="str">
            <v/>
          </cell>
          <cell r="O233" t="str">
            <v/>
          </cell>
          <cell r="R233" t="str">
            <v/>
          </cell>
        </row>
        <row r="234">
          <cell r="K234" t="str">
            <v/>
          </cell>
          <cell r="L234" t="str">
            <v/>
          </cell>
          <cell r="M234" t="str">
            <v/>
          </cell>
          <cell r="O234" t="str">
            <v/>
          </cell>
          <cell r="R234" t="str">
            <v/>
          </cell>
        </row>
        <row r="235">
          <cell r="K235" t="str">
            <v/>
          </cell>
          <cell r="L235" t="str">
            <v/>
          </cell>
          <cell r="M235" t="str">
            <v/>
          </cell>
          <cell r="O235" t="str">
            <v/>
          </cell>
          <cell r="R235" t="str">
            <v/>
          </cell>
        </row>
        <row r="236">
          <cell r="K236" t="str">
            <v/>
          </cell>
          <cell r="L236" t="str">
            <v/>
          </cell>
          <cell r="M236" t="str">
            <v/>
          </cell>
          <cell r="O236" t="str">
            <v/>
          </cell>
          <cell r="R236" t="str">
            <v/>
          </cell>
        </row>
        <row r="237">
          <cell r="K237" t="str">
            <v/>
          </cell>
          <cell r="L237" t="str">
            <v/>
          </cell>
          <cell r="M237" t="str">
            <v/>
          </cell>
          <cell r="O237" t="str">
            <v/>
          </cell>
          <cell r="R237" t="str">
            <v/>
          </cell>
        </row>
        <row r="238">
          <cell r="K238" t="str">
            <v/>
          </cell>
          <cell r="L238" t="str">
            <v/>
          </cell>
          <cell r="M238" t="str">
            <v/>
          </cell>
          <cell r="O238" t="str">
            <v/>
          </cell>
          <cell r="R238" t="str">
            <v/>
          </cell>
        </row>
        <row r="239">
          <cell r="K239" t="str">
            <v/>
          </cell>
          <cell r="L239" t="str">
            <v/>
          </cell>
          <cell r="M239" t="str">
            <v/>
          </cell>
          <cell r="O239" t="str">
            <v/>
          </cell>
          <cell r="R239" t="str">
            <v/>
          </cell>
        </row>
        <row r="240">
          <cell r="K240" t="str">
            <v/>
          </cell>
          <cell r="L240" t="str">
            <v/>
          </cell>
          <cell r="M240" t="str">
            <v/>
          </cell>
          <cell r="O240" t="str">
            <v/>
          </cell>
          <cell r="R240" t="str">
            <v/>
          </cell>
        </row>
        <row r="241">
          <cell r="K241" t="str">
            <v/>
          </cell>
          <cell r="L241" t="str">
            <v/>
          </cell>
          <cell r="M241" t="str">
            <v/>
          </cell>
          <cell r="O241" t="str">
            <v/>
          </cell>
          <cell r="R241" t="str">
            <v/>
          </cell>
        </row>
        <row r="242">
          <cell r="K242" t="str">
            <v/>
          </cell>
          <cell r="L242" t="str">
            <v/>
          </cell>
          <cell r="M242" t="str">
            <v/>
          </cell>
          <cell r="O242" t="str">
            <v/>
          </cell>
          <cell r="R242" t="str">
            <v/>
          </cell>
        </row>
        <row r="243">
          <cell r="K243" t="str">
            <v/>
          </cell>
          <cell r="L243" t="str">
            <v/>
          </cell>
          <cell r="M243" t="str">
            <v/>
          </cell>
          <cell r="O243" t="str">
            <v/>
          </cell>
          <cell r="R243" t="str">
            <v/>
          </cell>
        </row>
        <row r="244">
          <cell r="K244" t="str">
            <v/>
          </cell>
          <cell r="L244" t="str">
            <v/>
          </cell>
          <cell r="M244" t="str">
            <v/>
          </cell>
          <cell r="O244" t="str">
            <v/>
          </cell>
          <cell r="R244" t="str">
            <v/>
          </cell>
        </row>
        <row r="245">
          <cell r="K245" t="str">
            <v/>
          </cell>
          <cell r="L245" t="str">
            <v/>
          </cell>
          <cell r="M245" t="str">
            <v/>
          </cell>
          <cell r="O245" t="str">
            <v/>
          </cell>
          <cell r="R245" t="str">
            <v/>
          </cell>
        </row>
        <row r="246">
          <cell r="K246" t="str">
            <v/>
          </cell>
          <cell r="L246" t="str">
            <v/>
          </cell>
          <cell r="M246" t="str">
            <v/>
          </cell>
          <cell r="O246" t="str">
            <v/>
          </cell>
          <cell r="R246" t="str">
            <v/>
          </cell>
        </row>
        <row r="247">
          <cell r="K247" t="str">
            <v/>
          </cell>
          <cell r="L247" t="str">
            <v/>
          </cell>
          <cell r="M247" t="str">
            <v/>
          </cell>
          <cell r="O247" t="str">
            <v/>
          </cell>
          <cell r="R247" t="str">
            <v/>
          </cell>
        </row>
        <row r="248">
          <cell r="K248" t="str">
            <v/>
          </cell>
          <cell r="L248" t="str">
            <v/>
          </cell>
          <cell r="M248" t="str">
            <v/>
          </cell>
          <cell r="O248" t="str">
            <v/>
          </cell>
          <cell r="R248" t="str">
            <v/>
          </cell>
        </row>
        <row r="249">
          <cell r="K249" t="str">
            <v/>
          </cell>
          <cell r="L249" t="str">
            <v/>
          </cell>
          <cell r="M249" t="str">
            <v/>
          </cell>
          <cell r="O249" t="str">
            <v/>
          </cell>
          <cell r="R249" t="str">
            <v/>
          </cell>
        </row>
        <row r="250">
          <cell r="K250" t="str">
            <v/>
          </cell>
          <cell r="L250" t="str">
            <v/>
          </cell>
          <cell r="M250" t="str">
            <v/>
          </cell>
          <cell r="O250" t="str">
            <v/>
          </cell>
          <cell r="R250" t="str">
            <v/>
          </cell>
        </row>
        <row r="251">
          <cell r="K251" t="str">
            <v/>
          </cell>
          <cell r="L251" t="str">
            <v/>
          </cell>
          <cell r="M251" t="str">
            <v/>
          </cell>
          <cell r="O251" t="str">
            <v/>
          </cell>
          <cell r="R251" t="str">
            <v/>
          </cell>
        </row>
        <row r="252">
          <cell r="K252" t="str">
            <v/>
          </cell>
          <cell r="L252" t="str">
            <v/>
          </cell>
          <cell r="M252" t="str">
            <v/>
          </cell>
          <cell r="O252" t="str">
            <v/>
          </cell>
          <cell r="R252" t="str">
            <v/>
          </cell>
        </row>
        <row r="253">
          <cell r="K253" t="str">
            <v/>
          </cell>
          <cell r="L253" t="str">
            <v/>
          </cell>
          <cell r="M253" t="str">
            <v/>
          </cell>
          <cell r="O253" t="str">
            <v/>
          </cell>
          <cell r="R253" t="str">
            <v/>
          </cell>
        </row>
        <row r="254">
          <cell r="K254" t="str">
            <v/>
          </cell>
          <cell r="L254" t="str">
            <v/>
          </cell>
          <cell r="M254" t="str">
            <v/>
          </cell>
          <cell r="O254" t="str">
            <v/>
          </cell>
          <cell r="R254" t="str">
            <v/>
          </cell>
        </row>
        <row r="255">
          <cell r="K255" t="str">
            <v/>
          </cell>
          <cell r="L255" t="str">
            <v/>
          </cell>
          <cell r="M255" t="str">
            <v/>
          </cell>
          <cell r="O255" t="str">
            <v/>
          </cell>
          <cell r="R255" t="str">
            <v/>
          </cell>
        </row>
        <row r="256">
          <cell r="K256" t="str">
            <v/>
          </cell>
          <cell r="L256" t="str">
            <v/>
          </cell>
          <cell r="M256" t="str">
            <v/>
          </cell>
          <cell r="O256" t="str">
            <v/>
          </cell>
          <cell r="R256" t="str">
            <v/>
          </cell>
        </row>
        <row r="257">
          <cell r="K257" t="str">
            <v/>
          </cell>
          <cell r="L257" t="str">
            <v/>
          </cell>
          <cell r="M257" t="str">
            <v/>
          </cell>
          <cell r="O257" t="str">
            <v/>
          </cell>
          <cell r="R257" t="str">
            <v/>
          </cell>
        </row>
        <row r="258">
          <cell r="K258" t="str">
            <v/>
          </cell>
          <cell r="L258" t="str">
            <v/>
          </cell>
          <cell r="M258" t="str">
            <v/>
          </cell>
          <cell r="O258" t="str">
            <v/>
          </cell>
          <cell r="R258" t="str">
            <v/>
          </cell>
        </row>
        <row r="259">
          <cell r="K259" t="str">
            <v/>
          </cell>
          <cell r="L259" t="str">
            <v/>
          </cell>
          <cell r="M259" t="str">
            <v/>
          </cell>
          <cell r="O259" t="str">
            <v/>
          </cell>
          <cell r="R259" t="str">
            <v/>
          </cell>
        </row>
        <row r="260">
          <cell r="K260" t="str">
            <v/>
          </cell>
          <cell r="L260" t="str">
            <v/>
          </cell>
          <cell r="M260" t="str">
            <v/>
          </cell>
          <cell r="O260" t="str">
            <v/>
          </cell>
          <cell r="R260" t="str">
            <v/>
          </cell>
        </row>
        <row r="261">
          <cell r="K261" t="str">
            <v/>
          </cell>
          <cell r="L261" t="str">
            <v/>
          </cell>
          <cell r="M261" t="str">
            <v/>
          </cell>
          <cell r="O261" t="str">
            <v/>
          </cell>
          <cell r="R261" t="str">
            <v/>
          </cell>
        </row>
        <row r="262">
          <cell r="K262" t="str">
            <v/>
          </cell>
          <cell r="L262" t="str">
            <v/>
          </cell>
          <cell r="M262" t="str">
            <v/>
          </cell>
          <cell r="O262" t="str">
            <v/>
          </cell>
          <cell r="R262" t="str">
            <v/>
          </cell>
        </row>
        <row r="263">
          <cell r="K263" t="str">
            <v/>
          </cell>
          <cell r="L263" t="str">
            <v/>
          </cell>
          <cell r="M263" t="str">
            <v/>
          </cell>
          <cell r="O263" t="str">
            <v/>
          </cell>
          <cell r="R263" t="str">
            <v/>
          </cell>
        </row>
        <row r="264">
          <cell r="K264" t="str">
            <v/>
          </cell>
          <cell r="L264" t="str">
            <v/>
          </cell>
          <cell r="M264" t="str">
            <v/>
          </cell>
          <cell r="O264" t="str">
            <v/>
          </cell>
          <cell r="R264" t="str">
            <v/>
          </cell>
        </row>
        <row r="265">
          <cell r="K265" t="str">
            <v/>
          </cell>
          <cell r="L265" t="str">
            <v/>
          </cell>
          <cell r="M265" t="str">
            <v/>
          </cell>
          <cell r="O265" t="str">
            <v/>
          </cell>
          <cell r="R265" t="str">
            <v/>
          </cell>
        </row>
        <row r="266">
          <cell r="K266" t="str">
            <v/>
          </cell>
          <cell r="L266" t="str">
            <v/>
          </cell>
          <cell r="M266" t="str">
            <v/>
          </cell>
          <cell r="O266" t="str">
            <v/>
          </cell>
          <cell r="R266" t="str">
            <v/>
          </cell>
        </row>
        <row r="267">
          <cell r="K267" t="str">
            <v/>
          </cell>
          <cell r="L267" t="str">
            <v/>
          </cell>
          <cell r="M267" t="str">
            <v/>
          </cell>
          <cell r="O267" t="str">
            <v/>
          </cell>
          <cell r="R267" t="str">
            <v/>
          </cell>
        </row>
        <row r="268">
          <cell r="K268" t="str">
            <v/>
          </cell>
          <cell r="L268" t="str">
            <v/>
          </cell>
          <cell r="M268" t="str">
            <v/>
          </cell>
          <cell r="O268" t="str">
            <v/>
          </cell>
          <cell r="R268" t="str">
            <v/>
          </cell>
        </row>
        <row r="269">
          <cell r="K269" t="str">
            <v/>
          </cell>
          <cell r="L269" t="str">
            <v/>
          </cell>
          <cell r="M269" t="str">
            <v/>
          </cell>
          <cell r="O269" t="str">
            <v/>
          </cell>
          <cell r="R269" t="str">
            <v/>
          </cell>
        </row>
        <row r="270">
          <cell r="K270" t="str">
            <v/>
          </cell>
          <cell r="L270" t="str">
            <v/>
          </cell>
          <cell r="M270" t="str">
            <v/>
          </cell>
          <cell r="O270" t="str">
            <v/>
          </cell>
          <cell r="R270" t="str">
            <v/>
          </cell>
        </row>
        <row r="271">
          <cell r="K271" t="str">
            <v/>
          </cell>
          <cell r="L271" t="str">
            <v/>
          </cell>
          <cell r="M271" t="str">
            <v/>
          </cell>
          <cell r="O271" t="str">
            <v/>
          </cell>
          <cell r="R271" t="str">
            <v/>
          </cell>
        </row>
        <row r="272">
          <cell r="K272" t="str">
            <v/>
          </cell>
          <cell r="L272" t="str">
            <v/>
          </cell>
          <cell r="M272" t="str">
            <v/>
          </cell>
          <cell r="O272" t="str">
            <v/>
          </cell>
          <cell r="R272" t="str">
            <v/>
          </cell>
        </row>
        <row r="273">
          <cell r="K273" t="str">
            <v/>
          </cell>
          <cell r="L273" t="str">
            <v/>
          </cell>
          <cell r="M273" t="str">
            <v/>
          </cell>
          <cell r="O273" t="str">
            <v/>
          </cell>
          <cell r="R273" t="str">
            <v/>
          </cell>
        </row>
        <row r="274">
          <cell r="K274" t="str">
            <v/>
          </cell>
          <cell r="L274" t="str">
            <v/>
          </cell>
          <cell r="M274" t="str">
            <v/>
          </cell>
          <cell r="O274" t="str">
            <v/>
          </cell>
          <cell r="R274" t="str">
            <v/>
          </cell>
        </row>
        <row r="275">
          <cell r="K275" t="str">
            <v/>
          </cell>
          <cell r="L275" t="str">
            <v/>
          </cell>
          <cell r="M275" t="str">
            <v/>
          </cell>
          <cell r="O275" t="str">
            <v/>
          </cell>
          <cell r="R275" t="str">
            <v/>
          </cell>
        </row>
        <row r="276">
          <cell r="K276" t="str">
            <v/>
          </cell>
          <cell r="L276" t="str">
            <v/>
          </cell>
          <cell r="M276" t="str">
            <v/>
          </cell>
          <cell r="O276" t="str">
            <v/>
          </cell>
          <cell r="R276" t="str">
            <v/>
          </cell>
        </row>
        <row r="277">
          <cell r="K277" t="str">
            <v/>
          </cell>
          <cell r="L277" t="str">
            <v/>
          </cell>
          <cell r="M277" t="str">
            <v/>
          </cell>
          <cell r="O277" t="str">
            <v/>
          </cell>
          <cell r="R277" t="str">
            <v/>
          </cell>
        </row>
        <row r="278">
          <cell r="K278" t="str">
            <v/>
          </cell>
          <cell r="L278" t="str">
            <v/>
          </cell>
          <cell r="M278" t="str">
            <v/>
          </cell>
          <cell r="O278" t="str">
            <v/>
          </cell>
          <cell r="R278" t="str">
            <v/>
          </cell>
        </row>
        <row r="279">
          <cell r="K279" t="str">
            <v/>
          </cell>
          <cell r="L279" t="str">
            <v/>
          </cell>
          <cell r="M279" t="str">
            <v/>
          </cell>
          <cell r="O279" t="str">
            <v/>
          </cell>
          <cell r="R279" t="str">
            <v/>
          </cell>
        </row>
        <row r="280">
          <cell r="K280" t="str">
            <v/>
          </cell>
          <cell r="L280" t="str">
            <v/>
          </cell>
          <cell r="M280" t="str">
            <v/>
          </cell>
          <cell r="O280" t="str">
            <v/>
          </cell>
          <cell r="R280" t="str">
            <v/>
          </cell>
        </row>
        <row r="281">
          <cell r="K281" t="str">
            <v/>
          </cell>
          <cell r="L281" t="str">
            <v/>
          </cell>
          <cell r="M281" t="str">
            <v/>
          </cell>
          <cell r="O281" t="str">
            <v/>
          </cell>
          <cell r="R281" t="str">
            <v/>
          </cell>
        </row>
        <row r="282">
          <cell r="K282" t="str">
            <v/>
          </cell>
          <cell r="L282" t="str">
            <v/>
          </cell>
          <cell r="M282" t="str">
            <v/>
          </cell>
          <cell r="O282" t="str">
            <v/>
          </cell>
          <cell r="R282" t="str">
            <v/>
          </cell>
        </row>
        <row r="283">
          <cell r="K283" t="str">
            <v/>
          </cell>
          <cell r="L283" t="str">
            <v/>
          </cell>
          <cell r="M283" t="str">
            <v/>
          </cell>
          <cell r="O283" t="str">
            <v/>
          </cell>
          <cell r="R283" t="str">
            <v/>
          </cell>
        </row>
        <row r="284">
          <cell r="K284" t="str">
            <v/>
          </cell>
          <cell r="L284" t="str">
            <v/>
          </cell>
          <cell r="M284" t="str">
            <v/>
          </cell>
          <cell r="O284" t="str">
            <v/>
          </cell>
          <cell r="R284" t="str">
            <v/>
          </cell>
        </row>
        <row r="285">
          <cell r="K285" t="str">
            <v/>
          </cell>
          <cell r="L285" t="str">
            <v/>
          </cell>
          <cell r="M285" t="str">
            <v/>
          </cell>
          <cell r="O285" t="str">
            <v/>
          </cell>
          <cell r="R285" t="str">
            <v/>
          </cell>
        </row>
        <row r="286">
          <cell r="K286" t="str">
            <v/>
          </cell>
          <cell r="L286" t="str">
            <v/>
          </cell>
          <cell r="M286" t="str">
            <v/>
          </cell>
          <cell r="O286" t="str">
            <v/>
          </cell>
          <cell r="R286" t="str">
            <v/>
          </cell>
        </row>
        <row r="287">
          <cell r="K287" t="str">
            <v/>
          </cell>
          <cell r="L287" t="str">
            <v/>
          </cell>
          <cell r="M287" t="str">
            <v/>
          </cell>
          <cell r="O287" t="str">
            <v/>
          </cell>
          <cell r="R287" t="str">
            <v/>
          </cell>
        </row>
        <row r="288">
          <cell r="K288" t="str">
            <v/>
          </cell>
          <cell r="L288" t="str">
            <v/>
          </cell>
          <cell r="M288" t="str">
            <v/>
          </cell>
          <cell r="O288" t="str">
            <v/>
          </cell>
          <cell r="R288" t="str">
            <v/>
          </cell>
        </row>
        <row r="289">
          <cell r="K289" t="str">
            <v/>
          </cell>
          <cell r="L289" t="str">
            <v/>
          </cell>
          <cell r="M289" t="str">
            <v/>
          </cell>
          <cell r="O289" t="str">
            <v/>
          </cell>
          <cell r="R289" t="str">
            <v/>
          </cell>
        </row>
        <row r="290">
          <cell r="K290" t="str">
            <v/>
          </cell>
          <cell r="L290" t="str">
            <v/>
          </cell>
          <cell r="M290" t="str">
            <v/>
          </cell>
          <cell r="O290" t="str">
            <v/>
          </cell>
          <cell r="R290" t="str">
            <v/>
          </cell>
        </row>
        <row r="291">
          <cell r="K291" t="str">
            <v/>
          </cell>
          <cell r="L291" t="str">
            <v/>
          </cell>
          <cell r="M291" t="str">
            <v/>
          </cell>
          <cell r="O291" t="str">
            <v/>
          </cell>
          <cell r="R291" t="str">
            <v/>
          </cell>
        </row>
        <row r="292">
          <cell r="K292" t="str">
            <v/>
          </cell>
          <cell r="L292" t="str">
            <v/>
          </cell>
          <cell r="M292" t="str">
            <v/>
          </cell>
          <cell r="O292" t="str">
            <v/>
          </cell>
          <cell r="R292" t="str">
            <v/>
          </cell>
        </row>
        <row r="293">
          <cell r="K293" t="str">
            <v/>
          </cell>
          <cell r="L293" t="str">
            <v/>
          </cell>
          <cell r="M293" t="str">
            <v/>
          </cell>
          <cell r="O293" t="str">
            <v/>
          </cell>
          <cell r="R293" t="str">
            <v/>
          </cell>
        </row>
        <row r="294">
          <cell r="K294" t="str">
            <v/>
          </cell>
          <cell r="L294" t="str">
            <v/>
          </cell>
          <cell r="M294" t="str">
            <v/>
          </cell>
          <cell r="O294" t="str">
            <v/>
          </cell>
          <cell r="R294" t="str">
            <v/>
          </cell>
        </row>
        <row r="295">
          <cell r="K295" t="str">
            <v/>
          </cell>
          <cell r="L295" t="str">
            <v/>
          </cell>
          <cell r="M295" t="str">
            <v/>
          </cell>
          <cell r="O295" t="str">
            <v/>
          </cell>
          <cell r="R295" t="str">
            <v/>
          </cell>
        </row>
        <row r="296">
          <cell r="K296" t="str">
            <v/>
          </cell>
          <cell r="L296" t="str">
            <v/>
          </cell>
          <cell r="M296" t="str">
            <v/>
          </cell>
          <cell r="O296" t="str">
            <v/>
          </cell>
          <cell r="R296" t="str">
            <v/>
          </cell>
        </row>
        <row r="297">
          <cell r="K297" t="str">
            <v/>
          </cell>
          <cell r="L297" t="str">
            <v/>
          </cell>
          <cell r="M297" t="str">
            <v/>
          </cell>
          <cell r="O297" t="str">
            <v/>
          </cell>
          <cell r="R297" t="str">
            <v/>
          </cell>
        </row>
        <row r="298">
          <cell r="K298" t="str">
            <v/>
          </cell>
          <cell r="L298" t="str">
            <v/>
          </cell>
          <cell r="M298" t="str">
            <v/>
          </cell>
          <cell r="O298" t="str">
            <v/>
          </cell>
          <cell r="R298" t="str">
            <v/>
          </cell>
        </row>
        <row r="299">
          <cell r="K299" t="str">
            <v/>
          </cell>
          <cell r="L299" t="str">
            <v/>
          </cell>
          <cell r="M299" t="str">
            <v/>
          </cell>
          <cell r="O299" t="str">
            <v/>
          </cell>
          <cell r="R299" t="str">
            <v/>
          </cell>
        </row>
        <row r="300">
          <cell r="K300" t="str">
            <v/>
          </cell>
          <cell r="L300" t="str">
            <v/>
          </cell>
          <cell r="M300" t="str">
            <v/>
          </cell>
          <cell r="O300" t="str">
            <v/>
          </cell>
          <cell r="R300" t="str">
            <v/>
          </cell>
        </row>
        <row r="301">
          <cell r="K301" t="str">
            <v/>
          </cell>
          <cell r="L301" t="str">
            <v/>
          </cell>
          <cell r="M301" t="str">
            <v/>
          </cell>
          <cell r="O301" t="str">
            <v/>
          </cell>
          <cell r="R301" t="str">
            <v/>
          </cell>
        </row>
        <row r="302">
          <cell r="K302" t="str">
            <v/>
          </cell>
          <cell r="L302" t="str">
            <v/>
          </cell>
          <cell r="M302" t="str">
            <v/>
          </cell>
          <cell r="O302" t="str">
            <v/>
          </cell>
          <cell r="R302" t="str">
            <v/>
          </cell>
        </row>
        <row r="303">
          <cell r="K303" t="str">
            <v/>
          </cell>
          <cell r="L303" t="str">
            <v/>
          </cell>
          <cell r="M303" t="str">
            <v/>
          </cell>
          <cell r="O303" t="str">
            <v/>
          </cell>
          <cell r="R303" t="str">
            <v/>
          </cell>
        </row>
      </sheetData>
      <sheetData sheetId="36">
        <row r="4">
          <cell r="G4" t="str">
            <v>(pls select)</v>
          </cell>
        </row>
        <row r="8">
          <cell r="H8" t="str">
            <v>(pls select)</v>
          </cell>
        </row>
        <row r="11">
          <cell r="G11" t="str">
            <v>NA</v>
          </cell>
        </row>
        <row r="13">
          <cell r="G13" t="str">
            <v>NA</v>
          </cell>
        </row>
        <row r="20">
          <cell r="G20" t="str">
            <v>NA</v>
          </cell>
        </row>
        <row r="23">
          <cell r="G23" t="str">
            <v>NA</v>
          </cell>
        </row>
        <row r="24">
          <cell r="G24" t="str">
            <v>NA</v>
          </cell>
        </row>
        <row r="27">
          <cell r="G27" t="str">
            <v>NA</v>
          </cell>
        </row>
        <row r="29">
          <cell r="G29" t="str">
            <v>VND</v>
          </cell>
        </row>
        <row r="30">
          <cell r="G30" t="str">
            <v>payable at the beginning</v>
          </cell>
        </row>
        <row r="32">
          <cell r="G32" t="str">
            <v>(pls select)</v>
          </cell>
        </row>
        <row r="36">
          <cell r="G36" t="str">
            <v>(pls select)</v>
          </cell>
        </row>
        <row r="40">
          <cell r="G40" t="str">
            <v>(pls select)</v>
          </cell>
        </row>
        <row r="45">
          <cell r="G45" t="str">
            <v>NA</v>
          </cell>
        </row>
        <row r="49">
          <cell r="G49" t="str">
            <v>NA</v>
          </cell>
        </row>
        <row r="53">
          <cell r="G53" t="str">
            <v>NA</v>
          </cell>
        </row>
        <row r="57">
          <cell r="G57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  <cell r="H72">
            <v>0</v>
          </cell>
        </row>
        <row r="75">
          <cell r="H75">
            <v>0</v>
          </cell>
        </row>
        <row r="124"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O124" t="str">
            <v/>
          </cell>
          <cell r="Q124" t="str">
            <v/>
          </cell>
          <cell r="R124" t="str">
            <v/>
          </cell>
        </row>
        <row r="125">
          <cell r="K125" t="str">
            <v/>
          </cell>
          <cell r="L125" t="str">
            <v/>
          </cell>
          <cell r="M125" t="str">
            <v/>
          </cell>
          <cell r="O125" t="str">
            <v/>
          </cell>
          <cell r="R125" t="str">
            <v/>
          </cell>
        </row>
        <row r="126">
          <cell r="K126" t="str">
            <v/>
          </cell>
          <cell r="L126" t="str">
            <v/>
          </cell>
          <cell r="M126" t="str">
            <v/>
          </cell>
          <cell r="O126" t="str">
            <v/>
          </cell>
          <cell r="R126" t="str">
            <v/>
          </cell>
        </row>
        <row r="127">
          <cell r="K127" t="str">
            <v/>
          </cell>
          <cell r="L127" t="str">
            <v/>
          </cell>
          <cell r="M127" t="str">
            <v/>
          </cell>
          <cell r="O127" t="str">
            <v/>
          </cell>
          <cell r="R127" t="str">
            <v/>
          </cell>
        </row>
        <row r="128">
          <cell r="K128" t="str">
            <v/>
          </cell>
          <cell r="L128" t="str">
            <v/>
          </cell>
          <cell r="M128" t="str">
            <v/>
          </cell>
          <cell r="O128" t="str">
            <v/>
          </cell>
          <cell r="R128" t="str">
            <v/>
          </cell>
        </row>
        <row r="129">
          <cell r="K129" t="str">
            <v/>
          </cell>
          <cell r="L129" t="str">
            <v/>
          </cell>
          <cell r="M129" t="str">
            <v/>
          </cell>
          <cell r="O129" t="str">
            <v/>
          </cell>
          <cell r="R129" t="str">
            <v/>
          </cell>
        </row>
        <row r="130">
          <cell r="K130" t="str">
            <v/>
          </cell>
          <cell r="L130" t="str">
            <v/>
          </cell>
          <cell r="M130" t="str">
            <v/>
          </cell>
          <cell r="O130" t="str">
            <v/>
          </cell>
          <cell r="R130" t="str">
            <v/>
          </cell>
        </row>
        <row r="131">
          <cell r="K131" t="str">
            <v/>
          </cell>
          <cell r="L131" t="str">
            <v/>
          </cell>
          <cell r="M131" t="str">
            <v/>
          </cell>
          <cell r="O131" t="str">
            <v/>
          </cell>
          <cell r="R131" t="str">
            <v/>
          </cell>
        </row>
        <row r="132">
          <cell r="K132" t="str">
            <v/>
          </cell>
          <cell r="L132" t="str">
            <v/>
          </cell>
          <cell r="M132" t="str">
            <v/>
          </cell>
          <cell r="O132" t="str">
            <v/>
          </cell>
          <cell r="R132" t="str">
            <v/>
          </cell>
        </row>
        <row r="133">
          <cell r="K133" t="str">
            <v/>
          </cell>
          <cell r="L133" t="str">
            <v/>
          </cell>
          <cell r="M133" t="str">
            <v/>
          </cell>
          <cell r="O133" t="str">
            <v/>
          </cell>
          <cell r="R133" t="str">
            <v/>
          </cell>
        </row>
        <row r="134">
          <cell r="K134" t="str">
            <v/>
          </cell>
          <cell r="L134" t="str">
            <v/>
          </cell>
          <cell r="M134" t="str">
            <v/>
          </cell>
          <cell r="O134" t="str">
            <v/>
          </cell>
          <cell r="R134" t="str">
            <v/>
          </cell>
        </row>
        <row r="135">
          <cell r="K135" t="str">
            <v/>
          </cell>
          <cell r="L135" t="str">
            <v/>
          </cell>
          <cell r="M135" t="str">
            <v/>
          </cell>
          <cell r="O135" t="str">
            <v/>
          </cell>
          <cell r="R135" t="str">
            <v/>
          </cell>
        </row>
        <row r="136">
          <cell r="K136" t="str">
            <v/>
          </cell>
          <cell r="L136" t="str">
            <v/>
          </cell>
          <cell r="M136" t="str">
            <v/>
          </cell>
          <cell r="O136" t="str">
            <v/>
          </cell>
          <cell r="R136" t="str">
            <v/>
          </cell>
        </row>
        <row r="137">
          <cell r="K137" t="str">
            <v/>
          </cell>
          <cell r="L137" t="str">
            <v/>
          </cell>
          <cell r="M137" t="str">
            <v/>
          </cell>
          <cell r="O137" t="str">
            <v/>
          </cell>
          <cell r="R137" t="str">
            <v/>
          </cell>
        </row>
        <row r="138">
          <cell r="K138" t="str">
            <v/>
          </cell>
          <cell r="L138" t="str">
            <v/>
          </cell>
          <cell r="M138" t="str">
            <v/>
          </cell>
          <cell r="O138" t="str">
            <v/>
          </cell>
          <cell r="R138" t="str">
            <v/>
          </cell>
        </row>
        <row r="139">
          <cell r="K139" t="str">
            <v/>
          </cell>
          <cell r="L139" t="str">
            <v/>
          </cell>
          <cell r="M139" t="str">
            <v/>
          </cell>
          <cell r="O139" t="str">
            <v/>
          </cell>
          <cell r="R139" t="str">
            <v/>
          </cell>
        </row>
        <row r="140">
          <cell r="K140" t="str">
            <v/>
          </cell>
          <cell r="L140" t="str">
            <v/>
          </cell>
          <cell r="M140" t="str">
            <v/>
          </cell>
          <cell r="O140" t="str">
            <v/>
          </cell>
          <cell r="R140" t="str">
            <v/>
          </cell>
        </row>
        <row r="141">
          <cell r="K141" t="str">
            <v/>
          </cell>
          <cell r="L141" t="str">
            <v/>
          </cell>
          <cell r="M141" t="str">
            <v/>
          </cell>
          <cell r="O141" t="str">
            <v/>
          </cell>
          <cell r="R141" t="str">
            <v/>
          </cell>
        </row>
        <row r="142">
          <cell r="K142" t="str">
            <v/>
          </cell>
          <cell r="L142" t="str">
            <v/>
          </cell>
          <cell r="M142" t="str">
            <v/>
          </cell>
          <cell r="O142" t="str">
            <v/>
          </cell>
          <cell r="R142" t="str">
            <v/>
          </cell>
        </row>
        <row r="143">
          <cell r="K143" t="str">
            <v/>
          </cell>
          <cell r="L143" t="str">
            <v/>
          </cell>
          <cell r="M143" t="str">
            <v/>
          </cell>
          <cell r="O143" t="str">
            <v/>
          </cell>
          <cell r="R143" t="str">
            <v/>
          </cell>
        </row>
        <row r="144">
          <cell r="K144" t="str">
            <v/>
          </cell>
          <cell r="L144" t="str">
            <v/>
          </cell>
          <cell r="M144" t="str">
            <v/>
          </cell>
          <cell r="O144" t="str">
            <v/>
          </cell>
          <cell r="R144" t="str">
            <v/>
          </cell>
        </row>
        <row r="145">
          <cell r="K145" t="str">
            <v/>
          </cell>
          <cell r="L145" t="str">
            <v/>
          </cell>
          <cell r="M145" t="str">
            <v/>
          </cell>
          <cell r="O145" t="str">
            <v/>
          </cell>
          <cell r="R145" t="str">
            <v/>
          </cell>
        </row>
        <row r="146">
          <cell r="K146" t="str">
            <v/>
          </cell>
          <cell r="L146" t="str">
            <v/>
          </cell>
          <cell r="M146" t="str">
            <v/>
          </cell>
          <cell r="O146" t="str">
            <v/>
          </cell>
          <cell r="R146" t="str">
            <v/>
          </cell>
        </row>
        <row r="147">
          <cell r="K147" t="str">
            <v/>
          </cell>
          <cell r="L147" t="str">
            <v/>
          </cell>
          <cell r="M147" t="str">
            <v/>
          </cell>
          <cell r="O147" t="str">
            <v/>
          </cell>
          <cell r="R147" t="str">
            <v/>
          </cell>
        </row>
        <row r="148">
          <cell r="K148" t="str">
            <v/>
          </cell>
          <cell r="L148" t="str">
            <v/>
          </cell>
          <cell r="M148" t="str">
            <v/>
          </cell>
          <cell r="O148" t="str">
            <v/>
          </cell>
          <cell r="R148" t="str">
            <v/>
          </cell>
        </row>
        <row r="149">
          <cell r="K149" t="str">
            <v/>
          </cell>
          <cell r="L149" t="str">
            <v/>
          </cell>
          <cell r="M149" t="str">
            <v/>
          </cell>
          <cell r="O149" t="str">
            <v/>
          </cell>
          <cell r="R149" t="str">
            <v/>
          </cell>
        </row>
        <row r="150">
          <cell r="K150" t="str">
            <v/>
          </cell>
          <cell r="L150" t="str">
            <v/>
          </cell>
          <cell r="M150" t="str">
            <v/>
          </cell>
          <cell r="O150" t="str">
            <v/>
          </cell>
          <cell r="R150" t="str">
            <v/>
          </cell>
        </row>
        <row r="151">
          <cell r="K151" t="str">
            <v/>
          </cell>
          <cell r="L151" t="str">
            <v/>
          </cell>
          <cell r="M151" t="str">
            <v/>
          </cell>
          <cell r="O151" t="str">
            <v/>
          </cell>
          <cell r="R151" t="str">
            <v/>
          </cell>
        </row>
        <row r="152">
          <cell r="K152" t="str">
            <v/>
          </cell>
          <cell r="L152" t="str">
            <v/>
          </cell>
          <cell r="M152" t="str">
            <v/>
          </cell>
          <cell r="O152" t="str">
            <v/>
          </cell>
          <cell r="R152" t="str">
            <v/>
          </cell>
        </row>
        <row r="153">
          <cell r="K153" t="str">
            <v/>
          </cell>
          <cell r="L153" t="str">
            <v/>
          </cell>
          <cell r="M153" t="str">
            <v/>
          </cell>
          <cell r="O153" t="str">
            <v/>
          </cell>
          <cell r="R153" t="str">
            <v/>
          </cell>
        </row>
        <row r="154">
          <cell r="K154" t="str">
            <v/>
          </cell>
          <cell r="L154" t="str">
            <v/>
          </cell>
          <cell r="M154" t="str">
            <v/>
          </cell>
          <cell r="O154" t="str">
            <v/>
          </cell>
          <cell r="R154" t="str">
            <v/>
          </cell>
        </row>
        <row r="155">
          <cell r="K155" t="str">
            <v/>
          </cell>
          <cell r="L155" t="str">
            <v/>
          </cell>
          <cell r="M155" t="str">
            <v/>
          </cell>
          <cell r="O155" t="str">
            <v/>
          </cell>
          <cell r="R155" t="str">
            <v/>
          </cell>
        </row>
        <row r="156">
          <cell r="K156" t="str">
            <v/>
          </cell>
          <cell r="L156" t="str">
            <v/>
          </cell>
          <cell r="M156" t="str">
            <v/>
          </cell>
          <cell r="O156" t="str">
            <v/>
          </cell>
          <cell r="R156" t="str">
            <v/>
          </cell>
        </row>
        <row r="157">
          <cell r="K157" t="str">
            <v/>
          </cell>
          <cell r="L157" t="str">
            <v/>
          </cell>
          <cell r="M157" t="str">
            <v/>
          </cell>
          <cell r="O157" t="str">
            <v/>
          </cell>
          <cell r="R157" t="str">
            <v/>
          </cell>
        </row>
        <row r="158">
          <cell r="K158" t="str">
            <v/>
          </cell>
          <cell r="L158" t="str">
            <v/>
          </cell>
          <cell r="M158" t="str">
            <v/>
          </cell>
          <cell r="O158" t="str">
            <v/>
          </cell>
          <cell r="R158" t="str">
            <v/>
          </cell>
        </row>
        <row r="159">
          <cell r="K159" t="str">
            <v/>
          </cell>
          <cell r="L159" t="str">
            <v/>
          </cell>
          <cell r="M159" t="str">
            <v/>
          </cell>
          <cell r="O159" t="str">
            <v/>
          </cell>
          <cell r="R159" t="str">
            <v/>
          </cell>
        </row>
        <row r="160">
          <cell r="K160" t="str">
            <v/>
          </cell>
          <cell r="L160" t="str">
            <v/>
          </cell>
          <cell r="M160" t="str">
            <v/>
          </cell>
          <cell r="O160" t="str">
            <v/>
          </cell>
          <cell r="R160" t="str">
            <v/>
          </cell>
        </row>
        <row r="161">
          <cell r="K161" t="str">
            <v/>
          </cell>
          <cell r="L161" t="str">
            <v/>
          </cell>
          <cell r="M161" t="str">
            <v/>
          </cell>
          <cell r="O161" t="str">
            <v/>
          </cell>
          <cell r="R161" t="str">
            <v/>
          </cell>
        </row>
        <row r="162">
          <cell r="K162" t="str">
            <v/>
          </cell>
          <cell r="L162" t="str">
            <v/>
          </cell>
          <cell r="M162" t="str">
            <v/>
          </cell>
          <cell r="O162" t="str">
            <v/>
          </cell>
          <cell r="R162" t="str">
            <v/>
          </cell>
        </row>
        <row r="163">
          <cell r="K163" t="str">
            <v/>
          </cell>
          <cell r="L163" t="str">
            <v/>
          </cell>
          <cell r="M163" t="str">
            <v/>
          </cell>
          <cell r="O163" t="str">
            <v/>
          </cell>
          <cell r="R163" t="str">
            <v/>
          </cell>
        </row>
        <row r="164">
          <cell r="K164" t="str">
            <v/>
          </cell>
          <cell r="L164" t="str">
            <v/>
          </cell>
          <cell r="M164" t="str">
            <v/>
          </cell>
          <cell r="O164" t="str">
            <v/>
          </cell>
          <cell r="R164" t="str">
            <v/>
          </cell>
        </row>
        <row r="165">
          <cell r="K165" t="str">
            <v/>
          </cell>
          <cell r="L165" t="str">
            <v/>
          </cell>
          <cell r="M165" t="str">
            <v/>
          </cell>
          <cell r="O165" t="str">
            <v/>
          </cell>
          <cell r="R165" t="str">
            <v/>
          </cell>
        </row>
        <row r="166">
          <cell r="K166" t="str">
            <v/>
          </cell>
          <cell r="L166" t="str">
            <v/>
          </cell>
          <cell r="M166" t="str">
            <v/>
          </cell>
          <cell r="O166" t="str">
            <v/>
          </cell>
          <cell r="R166" t="str">
            <v/>
          </cell>
        </row>
        <row r="167">
          <cell r="K167" t="str">
            <v/>
          </cell>
          <cell r="L167" t="str">
            <v/>
          </cell>
          <cell r="M167" t="str">
            <v/>
          </cell>
          <cell r="O167" t="str">
            <v/>
          </cell>
          <cell r="R167" t="str">
            <v/>
          </cell>
        </row>
        <row r="168">
          <cell r="K168" t="str">
            <v/>
          </cell>
          <cell r="L168" t="str">
            <v/>
          </cell>
          <cell r="M168" t="str">
            <v/>
          </cell>
          <cell r="O168" t="str">
            <v/>
          </cell>
          <cell r="R168" t="str">
            <v/>
          </cell>
        </row>
        <row r="169">
          <cell r="K169" t="str">
            <v/>
          </cell>
          <cell r="L169" t="str">
            <v/>
          </cell>
          <cell r="M169" t="str">
            <v/>
          </cell>
          <cell r="O169" t="str">
            <v/>
          </cell>
          <cell r="R169" t="str">
            <v/>
          </cell>
        </row>
        <row r="170">
          <cell r="K170" t="str">
            <v/>
          </cell>
          <cell r="L170" t="str">
            <v/>
          </cell>
          <cell r="M170" t="str">
            <v/>
          </cell>
          <cell r="O170" t="str">
            <v/>
          </cell>
          <cell r="R170" t="str">
            <v/>
          </cell>
        </row>
        <row r="171">
          <cell r="K171" t="str">
            <v/>
          </cell>
          <cell r="L171" t="str">
            <v/>
          </cell>
          <cell r="M171" t="str">
            <v/>
          </cell>
          <cell r="O171" t="str">
            <v/>
          </cell>
          <cell r="R171" t="str">
            <v/>
          </cell>
        </row>
        <row r="172">
          <cell r="K172" t="str">
            <v/>
          </cell>
          <cell r="L172" t="str">
            <v/>
          </cell>
          <cell r="M172" t="str">
            <v/>
          </cell>
          <cell r="O172" t="str">
            <v/>
          </cell>
          <cell r="R172" t="str">
            <v/>
          </cell>
        </row>
        <row r="173">
          <cell r="K173" t="str">
            <v/>
          </cell>
          <cell r="L173" t="str">
            <v/>
          </cell>
          <cell r="M173" t="str">
            <v/>
          </cell>
          <cell r="O173" t="str">
            <v/>
          </cell>
          <cell r="R173" t="str">
            <v/>
          </cell>
        </row>
        <row r="174">
          <cell r="K174" t="str">
            <v/>
          </cell>
          <cell r="L174" t="str">
            <v/>
          </cell>
          <cell r="M174" t="str">
            <v/>
          </cell>
          <cell r="O174" t="str">
            <v/>
          </cell>
          <cell r="R174" t="str">
            <v/>
          </cell>
        </row>
        <row r="175">
          <cell r="K175" t="str">
            <v/>
          </cell>
          <cell r="L175" t="str">
            <v/>
          </cell>
          <cell r="M175" t="str">
            <v/>
          </cell>
          <cell r="O175" t="str">
            <v/>
          </cell>
          <cell r="R175" t="str">
            <v/>
          </cell>
        </row>
        <row r="176">
          <cell r="K176" t="str">
            <v/>
          </cell>
          <cell r="L176" t="str">
            <v/>
          </cell>
          <cell r="M176" t="str">
            <v/>
          </cell>
          <cell r="O176" t="str">
            <v/>
          </cell>
          <cell r="R176" t="str">
            <v/>
          </cell>
        </row>
        <row r="177">
          <cell r="K177" t="str">
            <v/>
          </cell>
          <cell r="L177" t="str">
            <v/>
          </cell>
          <cell r="M177" t="str">
            <v/>
          </cell>
          <cell r="O177" t="str">
            <v/>
          </cell>
          <cell r="R177" t="str">
            <v/>
          </cell>
        </row>
        <row r="178">
          <cell r="K178" t="str">
            <v/>
          </cell>
          <cell r="L178" t="str">
            <v/>
          </cell>
          <cell r="M178" t="str">
            <v/>
          </cell>
          <cell r="O178" t="str">
            <v/>
          </cell>
          <cell r="R178" t="str">
            <v/>
          </cell>
        </row>
        <row r="179">
          <cell r="K179" t="str">
            <v/>
          </cell>
          <cell r="L179" t="str">
            <v/>
          </cell>
          <cell r="M179" t="str">
            <v/>
          </cell>
          <cell r="O179" t="str">
            <v/>
          </cell>
          <cell r="R179" t="str">
            <v/>
          </cell>
        </row>
        <row r="180">
          <cell r="K180" t="str">
            <v/>
          </cell>
          <cell r="L180" t="str">
            <v/>
          </cell>
          <cell r="M180" t="str">
            <v/>
          </cell>
          <cell r="O180" t="str">
            <v/>
          </cell>
          <cell r="R180" t="str">
            <v/>
          </cell>
        </row>
        <row r="181">
          <cell r="K181" t="str">
            <v/>
          </cell>
          <cell r="L181" t="str">
            <v/>
          </cell>
          <cell r="M181" t="str">
            <v/>
          </cell>
          <cell r="O181" t="str">
            <v/>
          </cell>
          <cell r="R181" t="str">
            <v/>
          </cell>
        </row>
        <row r="182">
          <cell r="K182" t="str">
            <v/>
          </cell>
          <cell r="L182" t="str">
            <v/>
          </cell>
          <cell r="M182" t="str">
            <v/>
          </cell>
          <cell r="O182" t="str">
            <v/>
          </cell>
          <cell r="R182" t="str">
            <v/>
          </cell>
        </row>
        <row r="183">
          <cell r="K183" t="str">
            <v/>
          </cell>
          <cell r="L183" t="str">
            <v/>
          </cell>
          <cell r="M183" t="str">
            <v/>
          </cell>
          <cell r="O183" t="str">
            <v/>
          </cell>
          <cell r="R183" t="str">
            <v/>
          </cell>
        </row>
        <row r="184">
          <cell r="K184" t="str">
            <v/>
          </cell>
          <cell r="L184" t="str">
            <v/>
          </cell>
          <cell r="M184" t="str">
            <v/>
          </cell>
          <cell r="O184" t="str">
            <v/>
          </cell>
          <cell r="R184" t="str">
            <v/>
          </cell>
        </row>
        <row r="185">
          <cell r="K185" t="str">
            <v/>
          </cell>
          <cell r="L185" t="str">
            <v/>
          </cell>
          <cell r="M185" t="str">
            <v/>
          </cell>
          <cell r="O185" t="str">
            <v/>
          </cell>
          <cell r="R185" t="str">
            <v/>
          </cell>
        </row>
        <row r="186">
          <cell r="K186" t="str">
            <v/>
          </cell>
          <cell r="L186" t="str">
            <v/>
          </cell>
          <cell r="M186" t="str">
            <v/>
          </cell>
          <cell r="O186" t="str">
            <v/>
          </cell>
          <cell r="R186" t="str">
            <v/>
          </cell>
        </row>
        <row r="187">
          <cell r="K187" t="str">
            <v/>
          </cell>
          <cell r="L187" t="str">
            <v/>
          </cell>
          <cell r="M187" t="str">
            <v/>
          </cell>
          <cell r="O187" t="str">
            <v/>
          </cell>
          <cell r="R187" t="str">
            <v/>
          </cell>
        </row>
        <row r="188">
          <cell r="K188" t="str">
            <v/>
          </cell>
          <cell r="L188" t="str">
            <v/>
          </cell>
          <cell r="M188" t="str">
            <v/>
          </cell>
          <cell r="O188" t="str">
            <v/>
          </cell>
          <cell r="R188" t="str">
            <v/>
          </cell>
        </row>
        <row r="189">
          <cell r="K189" t="str">
            <v/>
          </cell>
          <cell r="L189" t="str">
            <v/>
          </cell>
          <cell r="M189" t="str">
            <v/>
          </cell>
          <cell r="O189" t="str">
            <v/>
          </cell>
          <cell r="R189" t="str">
            <v/>
          </cell>
        </row>
        <row r="190">
          <cell r="K190" t="str">
            <v/>
          </cell>
          <cell r="L190" t="str">
            <v/>
          </cell>
          <cell r="M190" t="str">
            <v/>
          </cell>
          <cell r="O190" t="str">
            <v/>
          </cell>
          <cell r="R190" t="str">
            <v/>
          </cell>
        </row>
        <row r="191">
          <cell r="K191" t="str">
            <v/>
          </cell>
          <cell r="L191" t="str">
            <v/>
          </cell>
          <cell r="M191" t="str">
            <v/>
          </cell>
          <cell r="O191" t="str">
            <v/>
          </cell>
          <cell r="R191" t="str">
            <v/>
          </cell>
        </row>
        <row r="192">
          <cell r="K192" t="str">
            <v/>
          </cell>
          <cell r="L192" t="str">
            <v/>
          </cell>
          <cell r="M192" t="str">
            <v/>
          </cell>
          <cell r="O192" t="str">
            <v/>
          </cell>
          <cell r="R192" t="str">
            <v/>
          </cell>
        </row>
        <row r="193">
          <cell r="K193" t="str">
            <v/>
          </cell>
          <cell r="L193" t="str">
            <v/>
          </cell>
          <cell r="M193" t="str">
            <v/>
          </cell>
          <cell r="O193" t="str">
            <v/>
          </cell>
          <cell r="R193" t="str">
            <v/>
          </cell>
        </row>
        <row r="194">
          <cell r="K194" t="str">
            <v/>
          </cell>
          <cell r="L194" t="str">
            <v/>
          </cell>
          <cell r="M194" t="str">
            <v/>
          </cell>
          <cell r="O194" t="str">
            <v/>
          </cell>
          <cell r="R194" t="str">
            <v/>
          </cell>
        </row>
        <row r="195">
          <cell r="K195" t="str">
            <v/>
          </cell>
          <cell r="L195" t="str">
            <v/>
          </cell>
          <cell r="M195" t="str">
            <v/>
          </cell>
          <cell r="O195" t="str">
            <v/>
          </cell>
          <cell r="R195" t="str">
            <v/>
          </cell>
        </row>
        <row r="196">
          <cell r="K196" t="str">
            <v/>
          </cell>
          <cell r="L196" t="str">
            <v/>
          </cell>
          <cell r="M196" t="str">
            <v/>
          </cell>
          <cell r="O196" t="str">
            <v/>
          </cell>
          <cell r="R196" t="str">
            <v/>
          </cell>
        </row>
        <row r="197">
          <cell r="K197" t="str">
            <v/>
          </cell>
          <cell r="L197" t="str">
            <v/>
          </cell>
          <cell r="M197" t="str">
            <v/>
          </cell>
          <cell r="O197" t="str">
            <v/>
          </cell>
          <cell r="R197" t="str">
            <v/>
          </cell>
        </row>
        <row r="198">
          <cell r="K198" t="str">
            <v/>
          </cell>
          <cell r="L198" t="str">
            <v/>
          </cell>
          <cell r="M198" t="str">
            <v/>
          </cell>
          <cell r="O198" t="str">
            <v/>
          </cell>
          <cell r="R198" t="str">
            <v/>
          </cell>
        </row>
        <row r="199">
          <cell r="K199" t="str">
            <v/>
          </cell>
          <cell r="L199" t="str">
            <v/>
          </cell>
          <cell r="M199" t="str">
            <v/>
          </cell>
          <cell r="O199" t="str">
            <v/>
          </cell>
          <cell r="R199" t="str">
            <v/>
          </cell>
        </row>
        <row r="200">
          <cell r="K200" t="str">
            <v/>
          </cell>
          <cell r="L200" t="str">
            <v/>
          </cell>
          <cell r="M200" t="str">
            <v/>
          </cell>
          <cell r="O200" t="str">
            <v/>
          </cell>
          <cell r="R200" t="str">
            <v/>
          </cell>
        </row>
        <row r="201">
          <cell r="K201" t="str">
            <v/>
          </cell>
          <cell r="L201" t="str">
            <v/>
          </cell>
          <cell r="M201" t="str">
            <v/>
          </cell>
          <cell r="O201" t="str">
            <v/>
          </cell>
          <cell r="R201" t="str">
            <v/>
          </cell>
        </row>
        <row r="202">
          <cell r="K202" t="str">
            <v/>
          </cell>
          <cell r="L202" t="str">
            <v/>
          </cell>
          <cell r="M202" t="str">
            <v/>
          </cell>
          <cell r="O202" t="str">
            <v/>
          </cell>
          <cell r="R202" t="str">
            <v/>
          </cell>
        </row>
        <row r="203">
          <cell r="K203" t="str">
            <v/>
          </cell>
          <cell r="L203" t="str">
            <v/>
          </cell>
          <cell r="M203" t="str">
            <v/>
          </cell>
          <cell r="O203" t="str">
            <v/>
          </cell>
          <cell r="R203" t="str">
            <v/>
          </cell>
        </row>
        <row r="204">
          <cell r="K204" t="str">
            <v/>
          </cell>
          <cell r="L204" t="str">
            <v/>
          </cell>
          <cell r="M204" t="str">
            <v/>
          </cell>
          <cell r="O204" t="str">
            <v/>
          </cell>
          <cell r="R204" t="str">
            <v/>
          </cell>
        </row>
        <row r="205">
          <cell r="K205" t="str">
            <v/>
          </cell>
          <cell r="L205" t="str">
            <v/>
          </cell>
          <cell r="M205" t="str">
            <v/>
          </cell>
          <cell r="O205" t="str">
            <v/>
          </cell>
          <cell r="R205" t="str">
            <v/>
          </cell>
        </row>
        <row r="206">
          <cell r="K206" t="str">
            <v/>
          </cell>
          <cell r="L206" t="str">
            <v/>
          </cell>
          <cell r="M206" t="str">
            <v/>
          </cell>
          <cell r="O206" t="str">
            <v/>
          </cell>
          <cell r="R206" t="str">
            <v/>
          </cell>
        </row>
        <row r="207">
          <cell r="K207" t="str">
            <v/>
          </cell>
          <cell r="L207" t="str">
            <v/>
          </cell>
          <cell r="M207" t="str">
            <v/>
          </cell>
          <cell r="O207" t="str">
            <v/>
          </cell>
          <cell r="R207" t="str">
            <v/>
          </cell>
        </row>
        <row r="208">
          <cell r="K208" t="str">
            <v/>
          </cell>
          <cell r="L208" t="str">
            <v/>
          </cell>
          <cell r="M208" t="str">
            <v/>
          </cell>
          <cell r="O208" t="str">
            <v/>
          </cell>
          <cell r="R208" t="str">
            <v/>
          </cell>
        </row>
        <row r="209">
          <cell r="K209" t="str">
            <v/>
          </cell>
          <cell r="L209" t="str">
            <v/>
          </cell>
          <cell r="M209" t="str">
            <v/>
          </cell>
          <cell r="O209" t="str">
            <v/>
          </cell>
          <cell r="R209" t="str">
            <v/>
          </cell>
        </row>
        <row r="210">
          <cell r="K210" t="str">
            <v/>
          </cell>
          <cell r="L210" t="str">
            <v/>
          </cell>
          <cell r="M210" t="str">
            <v/>
          </cell>
          <cell r="O210" t="str">
            <v/>
          </cell>
          <cell r="R210" t="str">
            <v/>
          </cell>
        </row>
        <row r="211">
          <cell r="K211" t="str">
            <v/>
          </cell>
          <cell r="L211" t="str">
            <v/>
          </cell>
          <cell r="M211" t="str">
            <v/>
          </cell>
          <cell r="O211" t="str">
            <v/>
          </cell>
          <cell r="R211" t="str">
            <v/>
          </cell>
        </row>
        <row r="212">
          <cell r="K212" t="str">
            <v/>
          </cell>
          <cell r="L212" t="str">
            <v/>
          </cell>
          <cell r="M212" t="str">
            <v/>
          </cell>
          <cell r="O212" t="str">
            <v/>
          </cell>
          <cell r="R212" t="str">
            <v/>
          </cell>
        </row>
        <row r="213">
          <cell r="K213" t="str">
            <v/>
          </cell>
          <cell r="L213" t="str">
            <v/>
          </cell>
          <cell r="M213" t="str">
            <v/>
          </cell>
          <cell r="O213" t="str">
            <v/>
          </cell>
          <cell r="R213" t="str">
            <v/>
          </cell>
        </row>
        <row r="214">
          <cell r="K214" t="str">
            <v/>
          </cell>
          <cell r="L214" t="str">
            <v/>
          </cell>
          <cell r="M214" t="str">
            <v/>
          </cell>
          <cell r="O214" t="str">
            <v/>
          </cell>
          <cell r="R214" t="str">
            <v/>
          </cell>
        </row>
        <row r="215">
          <cell r="K215" t="str">
            <v/>
          </cell>
          <cell r="L215" t="str">
            <v/>
          </cell>
          <cell r="M215" t="str">
            <v/>
          </cell>
          <cell r="O215" t="str">
            <v/>
          </cell>
          <cell r="R215" t="str">
            <v/>
          </cell>
        </row>
        <row r="216">
          <cell r="K216" t="str">
            <v/>
          </cell>
          <cell r="L216" t="str">
            <v/>
          </cell>
          <cell r="M216" t="str">
            <v/>
          </cell>
          <cell r="O216" t="str">
            <v/>
          </cell>
          <cell r="R216" t="str">
            <v/>
          </cell>
        </row>
        <row r="217">
          <cell r="K217" t="str">
            <v/>
          </cell>
          <cell r="L217" t="str">
            <v/>
          </cell>
          <cell r="M217" t="str">
            <v/>
          </cell>
          <cell r="O217" t="str">
            <v/>
          </cell>
          <cell r="R217" t="str">
            <v/>
          </cell>
        </row>
        <row r="218">
          <cell r="K218" t="str">
            <v/>
          </cell>
          <cell r="L218" t="str">
            <v/>
          </cell>
          <cell r="M218" t="str">
            <v/>
          </cell>
          <cell r="O218" t="str">
            <v/>
          </cell>
          <cell r="R218" t="str">
            <v/>
          </cell>
        </row>
        <row r="219">
          <cell r="K219" t="str">
            <v/>
          </cell>
          <cell r="L219" t="str">
            <v/>
          </cell>
          <cell r="M219" t="str">
            <v/>
          </cell>
          <cell r="O219" t="str">
            <v/>
          </cell>
          <cell r="R219" t="str">
            <v/>
          </cell>
        </row>
        <row r="220">
          <cell r="K220" t="str">
            <v/>
          </cell>
          <cell r="L220" t="str">
            <v/>
          </cell>
          <cell r="M220" t="str">
            <v/>
          </cell>
          <cell r="O220" t="str">
            <v/>
          </cell>
          <cell r="R220" t="str">
            <v/>
          </cell>
        </row>
        <row r="221">
          <cell r="K221" t="str">
            <v/>
          </cell>
          <cell r="L221" t="str">
            <v/>
          </cell>
          <cell r="M221" t="str">
            <v/>
          </cell>
          <cell r="O221" t="str">
            <v/>
          </cell>
          <cell r="R221" t="str">
            <v/>
          </cell>
        </row>
        <row r="222">
          <cell r="K222" t="str">
            <v/>
          </cell>
          <cell r="L222" t="str">
            <v/>
          </cell>
          <cell r="M222" t="str">
            <v/>
          </cell>
          <cell r="O222" t="str">
            <v/>
          </cell>
          <cell r="R222" t="str">
            <v/>
          </cell>
        </row>
        <row r="223">
          <cell r="K223" t="str">
            <v/>
          </cell>
          <cell r="L223" t="str">
            <v/>
          </cell>
          <cell r="M223" t="str">
            <v/>
          </cell>
          <cell r="O223" t="str">
            <v/>
          </cell>
          <cell r="R223" t="str">
            <v/>
          </cell>
        </row>
        <row r="224">
          <cell r="K224" t="str">
            <v/>
          </cell>
          <cell r="L224" t="str">
            <v/>
          </cell>
          <cell r="M224" t="str">
            <v/>
          </cell>
          <cell r="O224" t="str">
            <v/>
          </cell>
          <cell r="R224" t="str">
            <v/>
          </cell>
        </row>
        <row r="225">
          <cell r="K225" t="str">
            <v/>
          </cell>
          <cell r="L225" t="str">
            <v/>
          </cell>
          <cell r="M225" t="str">
            <v/>
          </cell>
          <cell r="O225" t="str">
            <v/>
          </cell>
          <cell r="R225" t="str">
            <v/>
          </cell>
        </row>
        <row r="226">
          <cell r="K226" t="str">
            <v/>
          </cell>
          <cell r="L226" t="str">
            <v/>
          </cell>
          <cell r="M226" t="str">
            <v/>
          </cell>
          <cell r="O226" t="str">
            <v/>
          </cell>
          <cell r="R226" t="str">
            <v/>
          </cell>
        </row>
        <row r="227">
          <cell r="K227" t="str">
            <v/>
          </cell>
          <cell r="L227" t="str">
            <v/>
          </cell>
          <cell r="M227" t="str">
            <v/>
          </cell>
          <cell r="O227" t="str">
            <v/>
          </cell>
          <cell r="R227" t="str">
            <v/>
          </cell>
        </row>
        <row r="228">
          <cell r="K228" t="str">
            <v/>
          </cell>
          <cell r="L228" t="str">
            <v/>
          </cell>
          <cell r="M228" t="str">
            <v/>
          </cell>
          <cell r="O228" t="str">
            <v/>
          </cell>
          <cell r="R228" t="str">
            <v/>
          </cell>
        </row>
        <row r="229">
          <cell r="K229" t="str">
            <v/>
          </cell>
          <cell r="L229" t="str">
            <v/>
          </cell>
          <cell r="M229" t="str">
            <v/>
          </cell>
          <cell r="O229" t="str">
            <v/>
          </cell>
          <cell r="R229" t="str">
            <v/>
          </cell>
        </row>
        <row r="230">
          <cell r="K230" t="str">
            <v/>
          </cell>
          <cell r="L230" t="str">
            <v/>
          </cell>
          <cell r="M230" t="str">
            <v/>
          </cell>
          <cell r="O230" t="str">
            <v/>
          </cell>
          <cell r="R230" t="str">
            <v/>
          </cell>
        </row>
        <row r="231">
          <cell r="K231" t="str">
            <v/>
          </cell>
          <cell r="L231" t="str">
            <v/>
          </cell>
          <cell r="M231" t="str">
            <v/>
          </cell>
          <cell r="O231" t="str">
            <v/>
          </cell>
          <cell r="R231" t="str">
            <v/>
          </cell>
        </row>
        <row r="232">
          <cell r="K232" t="str">
            <v/>
          </cell>
          <cell r="L232" t="str">
            <v/>
          </cell>
          <cell r="M232" t="str">
            <v/>
          </cell>
          <cell r="O232" t="str">
            <v/>
          </cell>
          <cell r="R232" t="str">
            <v/>
          </cell>
        </row>
        <row r="233">
          <cell r="K233" t="str">
            <v/>
          </cell>
          <cell r="L233" t="str">
            <v/>
          </cell>
          <cell r="M233" t="str">
            <v/>
          </cell>
          <cell r="O233" t="str">
            <v/>
          </cell>
          <cell r="R233" t="str">
            <v/>
          </cell>
        </row>
        <row r="234">
          <cell r="K234" t="str">
            <v/>
          </cell>
          <cell r="L234" t="str">
            <v/>
          </cell>
          <cell r="M234" t="str">
            <v/>
          </cell>
          <cell r="O234" t="str">
            <v/>
          </cell>
          <cell r="R234" t="str">
            <v/>
          </cell>
        </row>
        <row r="235">
          <cell r="K235" t="str">
            <v/>
          </cell>
          <cell r="L235" t="str">
            <v/>
          </cell>
          <cell r="M235" t="str">
            <v/>
          </cell>
          <cell r="O235" t="str">
            <v/>
          </cell>
          <cell r="R235" t="str">
            <v/>
          </cell>
        </row>
        <row r="236">
          <cell r="K236" t="str">
            <v/>
          </cell>
          <cell r="L236" t="str">
            <v/>
          </cell>
          <cell r="M236" t="str">
            <v/>
          </cell>
          <cell r="O236" t="str">
            <v/>
          </cell>
          <cell r="R236" t="str">
            <v/>
          </cell>
        </row>
        <row r="237">
          <cell r="K237" t="str">
            <v/>
          </cell>
          <cell r="L237" t="str">
            <v/>
          </cell>
          <cell r="M237" t="str">
            <v/>
          </cell>
          <cell r="O237" t="str">
            <v/>
          </cell>
          <cell r="R237" t="str">
            <v/>
          </cell>
        </row>
        <row r="238">
          <cell r="K238" t="str">
            <v/>
          </cell>
          <cell r="L238" t="str">
            <v/>
          </cell>
          <cell r="M238" t="str">
            <v/>
          </cell>
          <cell r="O238" t="str">
            <v/>
          </cell>
          <cell r="R238" t="str">
            <v/>
          </cell>
        </row>
        <row r="239">
          <cell r="K239" t="str">
            <v/>
          </cell>
          <cell r="L239" t="str">
            <v/>
          </cell>
          <cell r="M239" t="str">
            <v/>
          </cell>
          <cell r="O239" t="str">
            <v/>
          </cell>
          <cell r="R239" t="str">
            <v/>
          </cell>
        </row>
        <row r="240">
          <cell r="K240" t="str">
            <v/>
          </cell>
          <cell r="L240" t="str">
            <v/>
          </cell>
          <cell r="M240" t="str">
            <v/>
          </cell>
          <cell r="O240" t="str">
            <v/>
          </cell>
          <cell r="R240" t="str">
            <v/>
          </cell>
        </row>
        <row r="241">
          <cell r="K241" t="str">
            <v/>
          </cell>
          <cell r="L241" t="str">
            <v/>
          </cell>
          <cell r="M241" t="str">
            <v/>
          </cell>
          <cell r="O241" t="str">
            <v/>
          </cell>
          <cell r="R241" t="str">
            <v/>
          </cell>
        </row>
        <row r="242">
          <cell r="K242" t="str">
            <v/>
          </cell>
          <cell r="L242" t="str">
            <v/>
          </cell>
          <cell r="M242" t="str">
            <v/>
          </cell>
          <cell r="O242" t="str">
            <v/>
          </cell>
          <cell r="R242" t="str">
            <v/>
          </cell>
        </row>
        <row r="243">
          <cell r="K243" t="str">
            <v/>
          </cell>
          <cell r="L243" t="str">
            <v/>
          </cell>
          <cell r="M243" t="str">
            <v/>
          </cell>
          <cell r="O243" t="str">
            <v/>
          </cell>
          <cell r="R243" t="str">
            <v/>
          </cell>
        </row>
        <row r="244">
          <cell r="K244" t="str">
            <v/>
          </cell>
          <cell r="L244" t="str">
            <v/>
          </cell>
          <cell r="M244" t="str">
            <v/>
          </cell>
          <cell r="O244" t="str">
            <v/>
          </cell>
          <cell r="R244" t="str">
            <v/>
          </cell>
        </row>
        <row r="245">
          <cell r="K245" t="str">
            <v/>
          </cell>
          <cell r="L245" t="str">
            <v/>
          </cell>
          <cell r="M245" t="str">
            <v/>
          </cell>
          <cell r="O245" t="str">
            <v/>
          </cell>
          <cell r="R245" t="str">
            <v/>
          </cell>
        </row>
        <row r="246">
          <cell r="K246" t="str">
            <v/>
          </cell>
          <cell r="L246" t="str">
            <v/>
          </cell>
          <cell r="M246" t="str">
            <v/>
          </cell>
          <cell r="O246" t="str">
            <v/>
          </cell>
          <cell r="R246" t="str">
            <v/>
          </cell>
        </row>
        <row r="247">
          <cell r="K247" t="str">
            <v/>
          </cell>
          <cell r="L247" t="str">
            <v/>
          </cell>
          <cell r="M247" t="str">
            <v/>
          </cell>
          <cell r="O247" t="str">
            <v/>
          </cell>
          <cell r="R247" t="str">
            <v/>
          </cell>
        </row>
        <row r="248">
          <cell r="K248" t="str">
            <v/>
          </cell>
          <cell r="L248" t="str">
            <v/>
          </cell>
          <cell r="M248" t="str">
            <v/>
          </cell>
          <cell r="O248" t="str">
            <v/>
          </cell>
          <cell r="R248" t="str">
            <v/>
          </cell>
        </row>
        <row r="249">
          <cell r="K249" t="str">
            <v/>
          </cell>
          <cell r="L249" t="str">
            <v/>
          </cell>
          <cell r="M249" t="str">
            <v/>
          </cell>
          <cell r="O249" t="str">
            <v/>
          </cell>
          <cell r="R249" t="str">
            <v/>
          </cell>
        </row>
        <row r="250">
          <cell r="K250" t="str">
            <v/>
          </cell>
          <cell r="L250" t="str">
            <v/>
          </cell>
          <cell r="M250" t="str">
            <v/>
          </cell>
          <cell r="O250" t="str">
            <v/>
          </cell>
          <cell r="R250" t="str">
            <v/>
          </cell>
        </row>
        <row r="251">
          <cell r="K251" t="str">
            <v/>
          </cell>
          <cell r="L251" t="str">
            <v/>
          </cell>
          <cell r="M251" t="str">
            <v/>
          </cell>
          <cell r="O251" t="str">
            <v/>
          </cell>
          <cell r="R251" t="str">
            <v/>
          </cell>
        </row>
        <row r="252">
          <cell r="K252" t="str">
            <v/>
          </cell>
          <cell r="L252" t="str">
            <v/>
          </cell>
          <cell r="M252" t="str">
            <v/>
          </cell>
          <cell r="O252" t="str">
            <v/>
          </cell>
          <cell r="R252" t="str">
            <v/>
          </cell>
        </row>
        <row r="253">
          <cell r="K253" t="str">
            <v/>
          </cell>
          <cell r="L253" t="str">
            <v/>
          </cell>
          <cell r="M253" t="str">
            <v/>
          </cell>
          <cell r="O253" t="str">
            <v/>
          </cell>
          <cell r="R253" t="str">
            <v/>
          </cell>
        </row>
        <row r="254">
          <cell r="K254" t="str">
            <v/>
          </cell>
          <cell r="L254" t="str">
            <v/>
          </cell>
          <cell r="M254" t="str">
            <v/>
          </cell>
          <cell r="O254" t="str">
            <v/>
          </cell>
          <cell r="R254" t="str">
            <v/>
          </cell>
        </row>
        <row r="255">
          <cell r="K255" t="str">
            <v/>
          </cell>
          <cell r="L255" t="str">
            <v/>
          </cell>
          <cell r="M255" t="str">
            <v/>
          </cell>
          <cell r="O255" t="str">
            <v/>
          </cell>
          <cell r="R255" t="str">
            <v/>
          </cell>
        </row>
        <row r="256">
          <cell r="K256" t="str">
            <v/>
          </cell>
          <cell r="L256" t="str">
            <v/>
          </cell>
          <cell r="M256" t="str">
            <v/>
          </cell>
          <cell r="O256" t="str">
            <v/>
          </cell>
          <cell r="R256" t="str">
            <v/>
          </cell>
        </row>
        <row r="257">
          <cell r="K257" t="str">
            <v/>
          </cell>
          <cell r="L257" t="str">
            <v/>
          </cell>
          <cell r="M257" t="str">
            <v/>
          </cell>
          <cell r="O257" t="str">
            <v/>
          </cell>
          <cell r="R257" t="str">
            <v/>
          </cell>
        </row>
        <row r="258">
          <cell r="K258" t="str">
            <v/>
          </cell>
          <cell r="L258" t="str">
            <v/>
          </cell>
          <cell r="M258" t="str">
            <v/>
          </cell>
          <cell r="O258" t="str">
            <v/>
          </cell>
          <cell r="R258" t="str">
            <v/>
          </cell>
        </row>
        <row r="259">
          <cell r="K259" t="str">
            <v/>
          </cell>
          <cell r="L259" t="str">
            <v/>
          </cell>
          <cell r="M259" t="str">
            <v/>
          </cell>
          <cell r="O259" t="str">
            <v/>
          </cell>
          <cell r="R259" t="str">
            <v/>
          </cell>
        </row>
        <row r="260">
          <cell r="K260" t="str">
            <v/>
          </cell>
          <cell r="L260" t="str">
            <v/>
          </cell>
          <cell r="M260" t="str">
            <v/>
          </cell>
          <cell r="O260" t="str">
            <v/>
          </cell>
          <cell r="R260" t="str">
            <v/>
          </cell>
        </row>
        <row r="261">
          <cell r="K261" t="str">
            <v/>
          </cell>
          <cell r="L261" t="str">
            <v/>
          </cell>
          <cell r="M261" t="str">
            <v/>
          </cell>
          <cell r="O261" t="str">
            <v/>
          </cell>
          <cell r="R261" t="str">
            <v/>
          </cell>
        </row>
        <row r="262">
          <cell r="K262" t="str">
            <v/>
          </cell>
          <cell r="L262" t="str">
            <v/>
          </cell>
          <cell r="M262" t="str">
            <v/>
          </cell>
          <cell r="O262" t="str">
            <v/>
          </cell>
          <cell r="R262" t="str">
            <v/>
          </cell>
        </row>
        <row r="263">
          <cell r="K263" t="str">
            <v/>
          </cell>
          <cell r="L263" t="str">
            <v/>
          </cell>
          <cell r="M263" t="str">
            <v/>
          </cell>
          <cell r="O263" t="str">
            <v/>
          </cell>
          <cell r="R263" t="str">
            <v/>
          </cell>
        </row>
        <row r="264">
          <cell r="K264" t="str">
            <v/>
          </cell>
          <cell r="L264" t="str">
            <v/>
          </cell>
          <cell r="M264" t="str">
            <v/>
          </cell>
          <cell r="O264" t="str">
            <v/>
          </cell>
          <cell r="R264" t="str">
            <v/>
          </cell>
        </row>
        <row r="265">
          <cell r="K265" t="str">
            <v/>
          </cell>
          <cell r="L265" t="str">
            <v/>
          </cell>
          <cell r="M265" t="str">
            <v/>
          </cell>
          <cell r="O265" t="str">
            <v/>
          </cell>
          <cell r="R265" t="str">
            <v/>
          </cell>
        </row>
        <row r="266">
          <cell r="K266" t="str">
            <v/>
          </cell>
          <cell r="L266" t="str">
            <v/>
          </cell>
          <cell r="M266" t="str">
            <v/>
          </cell>
          <cell r="O266" t="str">
            <v/>
          </cell>
          <cell r="R266" t="str">
            <v/>
          </cell>
        </row>
        <row r="267">
          <cell r="K267" t="str">
            <v/>
          </cell>
          <cell r="L267" t="str">
            <v/>
          </cell>
          <cell r="M267" t="str">
            <v/>
          </cell>
          <cell r="O267" t="str">
            <v/>
          </cell>
          <cell r="R267" t="str">
            <v/>
          </cell>
        </row>
        <row r="268">
          <cell r="K268" t="str">
            <v/>
          </cell>
          <cell r="L268" t="str">
            <v/>
          </cell>
          <cell r="M268" t="str">
            <v/>
          </cell>
          <cell r="O268" t="str">
            <v/>
          </cell>
          <cell r="R268" t="str">
            <v/>
          </cell>
        </row>
        <row r="269">
          <cell r="K269" t="str">
            <v/>
          </cell>
          <cell r="L269" t="str">
            <v/>
          </cell>
          <cell r="M269" t="str">
            <v/>
          </cell>
          <cell r="O269" t="str">
            <v/>
          </cell>
          <cell r="R269" t="str">
            <v/>
          </cell>
        </row>
        <row r="270">
          <cell r="K270" t="str">
            <v/>
          </cell>
          <cell r="L270" t="str">
            <v/>
          </cell>
          <cell r="M270" t="str">
            <v/>
          </cell>
          <cell r="O270" t="str">
            <v/>
          </cell>
          <cell r="R270" t="str">
            <v/>
          </cell>
        </row>
        <row r="271">
          <cell r="K271" t="str">
            <v/>
          </cell>
          <cell r="L271" t="str">
            <v/>
          </cell>
          <cell r="M271" t="str">
            <v/>
          </cell>
          <cell r="O271" t="str">
            <v/>
          </cell>
          <cell r="R271" t="str">
            <v/>
          </cell>
        </row>
        <row r="272">
          <cell r="K272" t="str">
            <v/>
          </cell>
          <cell r="L272" t="str">
            <v/>
          </cell>
          <cell r="M272" t="str">
            <v/>
          </cell>
          <cell r="O272" t="str">
            <v/>
          </cell>
          <cell r="R272" t="str">
            <v/>
          </cell>
        </row>
        <row r="273">
          <cell r="K273" t="str">
            <v/>
          </cell>
          <cell r="L273" t="str">
            <v/>
          </cell>
          <cell r="M273" t="str">
            <v/>
          </cell>
          <cell r="O273" t="str">
            <v/>
          </cell>
          <cell r="R273" t="str">
            <v/>
          </cell>
        </row>
        <row r="274">
          <cell r="K274" t="str">
            <v/>
          </cell>
          <cell r="L274" t="str">
            <v/>
          </cell>
          <cell r="M274" t="str">
            <v/>
          </cell>
          <cell r="O274" t="str">
            <v/>
          </cell>
          <cell r="R274" t="str">
            <v/>
          </cell>
        </row>
        <row r="275">
          <cell r="K275" t="str">
            <v/>
          </cell>
          <cell r="L275" t="str">
            <v/>
          </cell>
          <cell r="M275" t="str">
            <v/>
          </cell>
          <cell r="O275" t="str">
            <v/>
          </cell>
          <cell r="R275" t="str">
            <v/>
          </cell>
        </row>
        <row r="276">
          <cell r="K276" t="str">
            <v/>
          </cell>
          <cell r="L276" t="str">
            <v/>
          </cell>
          <cell r="M276" t="str">
            <v/>
          </cell>
          <cell r="O276" t="str">
            <v/>
          </cell>
          <cell r="R276" t="str">
            <v/>
          </cell>
        </row>
        <row r="277">
          <cell r="K277" t="str">
            <v/>
          </cell>
          <cell r="L277" t="str">
            <v/>
          </cell>
          <cell r="M277" t="str">
            <v/>
          </cell>
          <cell r="O277" t="str">
            <v/>
          </cell>
          <cell r="R277" t="str">
            <v/>
          </cell>
        </row>
        <row r="278">
          <cell r="K278" t="str">
            <v/>
          </cell>
          <cell r="L278" t="str">
            <v/>
          </cell>
          <cell r="M278" t="str">
            <v/>
          </cell>
          <cell r="O278" t="str">
            <v/>
          </cell>
          <cell r="R278" t="str">
            <v/>
          </cell>
        </row>
        <row r="279">
          <cell r="K279" t="str">
            <v/>
          </cell>
          <cell r="L279" t="str">
            <v/>
          </cell>
          <cell r="M279" t="str">
            <v/>
          </cell>
          <cell r="O279" t="str">
            <v/>
          </cell>
          <cell r="R279" t="str">
            <v/>
          </cell>
        </row>
        <row r="280">
          <cell r="K280" t="str">
            <v/>
          </cell>
          <cell r="L280" t="str">
            <v/>
          </cell>
          <cell r="M280" t="str">
            <v/>
          </cell>
          <cell r="O280" t="str">
            <v/>
          </cell>
          <cell r="R280" t="str">
            <v/>
          </cell>
        </row>
        <row r="281">
          <cell r="K281" t="str">
            <v/>
          </cell>
          <cell r="L281" t="str">
            <v/>
          </cell>
          <cell r="M281" t="str">
            <v/>
          </cell>
          <cell r="O281" t="str">
            <v/>
          </cell>
          <cell r="R281" t="str">
            <v/>
          </cell>
        </row>
        <row r="282">
          <cell r="K282" t="str">
            <v/>
          </cell>
          <cell r="L282" t="str">
            <v/>
          </cell>
          <cell r="M282" t="str">
            <v/>
          </cell>
          <cell r="O282" t="str">
            <v/>
          </cell>
          <cell r="R282" t="str">
            <v/>
          </cell>
        </row>
        <row r="283">
          <cell r="K283" t="str">
            <v/>
          </cell>
          <cell r="L283" t="str">
            <v/>
          </cell>
          <cell r="M283" t="str">
            <v/>
          </cell>
          <cell r="O283" t="str">
            <v/>
          </cell>
          <cell r="R283" t="str">
            <v/>
          </cell>
        </row>
        <row r="284">
          <cell r="K284" t="str">
            <v/>
          </cell>
          <cell r="L284" t="str">
            <v/>
          </cell>
          <cell r="M284" t="str">
            <v/>
          </cell>
          <cell r="O284" t="str">
            <v/>
          </cell>
          <cell r="R284" t="str">
            <v/>
          </cell>
        </row>
        <row r="285">
          <cell r="K285" t="str">
            <v/>
          </cell>
          <cell r="L285" t="str">
            <v/>
          </cell>
          <cell r="M285" t="str">
            <v/>
          </cell>
          <cell r="O285" t="str">
            <v/>
          </cell>
          <cell r="R285" t="str">
            <v/>
          </cell>
        </row>
        <row r="286">
          <cell r="K286" t="str">
            <v/>
          </cell>
          <cell r="L286" t="str">
            <v/>
          </cell>
          <cell r="M286" t="str">
            <v/>
          </cell>
          <cell r="O286" t="str">
            <v/>
          </cell>
          <cell r="R286" t="str">
            <v/>
          </cell>
        </row>
        <row r="287">
          <cell r="K287" t="str">
            <v/>
          </cell>
          <cell r="L287" t="str">
            <v/>
          </cell>
          <cell r="M287" t="str">
            <v/>
          </cell>
          <cell r="O287" t="str">
            <v/>
          </cell>
          <cell r="R287" t="str">
            <v/>
          </cell>
        </row>
        <row r="288">
          <cell r="K288" t="str">
            <v/>
          </cell>
          <cell r="L288" t="str">
            <v/>
          </cell>
          <cell r="M288" t="str">
            <v/>
          </cell>
          <cell r="O288" t="str">
            <v/>
          </cell>
          <cell r="R288" t="str">
            <v/>
          </cell>
        </row>
        <row r="289">
          <cell r="K289" t="str">
            <v/>
          </cell>
          <cell r="L289" t="str">
            <v/>
          </cell>
          <cell r="M289" t="str">
            <v/>
          </cell>
          <cell r="O289" t="str">
            <v/>
          </cell>
          <cell r="R289" t="str">
            <v/>
          </cell>
        </row>
        <row r="290">
          <cell r="K290" t="str">
            <v/>
          </cell>
          <cell r="L290" t="str">
            <v/>
          </cell>
          <cell r="M290" t="str">
            <v/>
          </cell>
          <cell r="O290" t="str">
            <v/>
          </cell>
          <cell r="R290" t="str">
            <v/>
          </cell>
        </row>
        <row r="291">
          <cell r="K291" t="str">
            <v/>
          </cell>
          <cell r="L291" t="str">
            <v/>
          </cell>
          <cell r="M291" t="str">
            <v/>
          </cell>
          <cell r="O291" t="str">
            <v/>
          </cell>
          <cell r="R291" t="str">
            <v/>
          </cell>
        </row>
        <row r="292">
          <cell r="K292" t="str">
            <v/>
          </cell>
          <cell r="L292" t="str">
            <v/>
          </cell>
          <cell r="M292" t="str">
            <v/>
          </cell>
          <cell r="O292" t="str">
            <v/>
          </cell>
          <cell r="R292" t="str">
            <v/>
          </cell>
        </row>
        <row r="293">
          <cell r="K293" t="str">
            <v/>
          </cell>
          <cell r="L293" t="str">
            <v/>
          </cell>
          <cell r="M293" t="str">
            <v/>
          </cell>
          <cell r="O293" t="str">
            <v/>
          </cell>
          <cell r="R293" t="str">
            <v/>
          </cell>
        </row>
        <row r="294">
          <cell r="K294" t="str">
            <v/>
          </cell>
          <cell r="L294" t="str">
            <v/>
          </cell>
          <cell r="M294" t="str">
            <v/>
          </cell>
          <cell r="O294" t="str">
            <v/>
          </cell>
          <cell r="R294" t="str">
            <v/>
          </cell>
        </row>
        <row r="295">
          <cell r="K295" t="str">
            <v/>
          </cell>
          <cell r="L295" t="str">
            <v/>
          </cell>
          <cell r="M295" t="str">
            <v/>
          </cell>
          <cell r="O295" t="str">
            <v/>
          </cell>
          <cell r="R295" t="str">
            <v/>
          </cell>
        </row>
        <row r="296">
          <cell r="K296" t="str">
            <v/>
          </cell>
          <cell r="L296" t="str">
            <v/>
          </cell>
          <cell r="M296" t="str">
            <v/>
          </cell>
          <cell r="O296" t="str">
            <v/>
          </cell>
          <cell r="R296" t="str">
            <v/>
          </cell>
        </row>
        <row r="297">
          <cell r="K297" t="str">
            <v/>
          </cell>
          <cell r="L297" t="str">
            <v/>
          </cell>
          <cell r="M297" t="str">
            <v/>
          </cell>
          <cell r="O297" t="str">
            <v/>
          </cell>
          <cell r="R297" t="str">
            <v/>
          </cell>
        </row>
        <row r="298">
          <cell r="K298" t="str">
            <v/>
          </cell>
          <cell r="L298" t="str">
            <v/>
          </cell>
          <cell r="M298" t="str">
            <v/>
          </cell>
          <cell r="O298" t="str">
            <v/>
          </cell>
          <cell r="R298" t="str">
            <v/>
          </cell>
        </row>
        <row r="299">
          <cell r="K299" t="str">
            <v/>
          </cell>
          <cell r="L299" t="str">
            <v/>
          </cell>
          <cell r="M299" t="str">
            <v/>
          </cell>
          <cell r="O299" t="str">
            <v/>
          </cell>
          <cell r="R299" t="str">
            <v/>
          </cell>
        </row>
        <row r="300">
          <cell r="K300" t="str">
            <v/>
          </cell>
          <cell r="L300" t="str">
            <v/>
          </cell>
          <cell r="M300" t="str">
            <v/>
          </cell>
          <cell r="O300" t="str">
            <v/>
          </cell>
          <cell r="R300" t="str">
            <v/>
          </cell>
        </row>
        <row r="301">
          <cell r="K301" t="str">
            <v/>
          </cell>
          <cell r="L301" t="str">
            <v/>
          </cell>
          <cell r="M301" t="str">
            <v/>
          </cell>
          <cell r="O301" t="str">
            <v/>
          </cell>
          <cell r="R301" t="str">
            <v/>
          </cell>
        </row>
        <row r="302">
          <cell r="K302" t="str">
            <v/>
          </cell>
          <cell r="L302" t="str">
            <v/>
          </cell>
          <cell r="M302" t="str">
            <v/>
          </cell>
          <cell r="O302" t="str">
            <v/>
          </cell>
          <cell r="R302" t="str">
            <v/>
          </cell>
        </row>
        <row r="303">
          <cell r="K303" t="str">
            <v/>
          </cell>
          <cell r="L303" t="str">
            <v/>
          </cell>
          <cell r="M303" t="str">
            <v/>
          </cell>
          <cell r="O303" t="str">
            <v/>
          </cell>
          <cell r="R303" t="str">
            <v/>
          </cell>
        </row>
      </sheetData>
      <sheetData sheetId="37">
        <row r="4">
          <cell r="G4" t="str">
            <v>(pls select)</v>
          </cell>
        </row>
        <row r="8">
          <cell r="H8" t="str">
            <v>(pls select)</v>
          </cell>
        </row>
        <row r="11">
          <cell r="G11" t="str">
            <v>NA</v>
          </cell>
        </row>
        <row r="13">
          <cell r="G13" t="str">
            <v>NA</v>
          </cell>
        </row>
        <row r="20">
          <cell r="G20" t="str">
            <v>NA</v>
          </cell>
        </row>
        <row r="23">
          <cell r="G23" t="str">
            <v>NA</v>
          </cell>
        </row>
        <row r="24">
          <cell r="G24" t="str">
            <v>NA</v>
          </cell>
        </row>
        <row r="27">
          <cell r="G27" t="str">
            <v>NA</v>
          </cell>
        </row>
        <row r="29">
          <cell r="G29" t="str">
            <v>VND</v>
          </cell>
        </row>
        <row r="30">
          <cell r="G30" t="str">
            <v>payable at the beginning</v>
          </cell>
        </row>
        <row r="32">
          <cell r="G32" t="str">
            <v>(pls select)</v>
          </cell>
        </row>
        <row r="36">
          <cell r="G36" t="str">
            <v>(pls select)</v>
          </cell>
        </row>
        <row r="40">
          <cell r="G40" t="str">
            <v>(pls select)</v>
          </cell>
        </row>
        <row r="45">
          <cell r="G45" t="str">
            <v>NA</v>
          </cell>
        </row>
        <row r="49">
          <cell r="G49" t="str">
            <v>NA</v>
          </cell>
        </row>
        <row r="53">
          <cell r="G53" t="str">
            <v>NA</v>
          </cell>
        </row>
        <row r="57">
          <cell r="G57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  <cell r="H72">
            <v>0</v>
          </cell>
        </row>
        <row r="75">
          <cell r="H75">
            <v>0</v>
          </cell>
        </row>
        <row r="124"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O124" t="str">
            <v/>
          </cell>
          <cell r="Q124" t="str">
            <v/>
          </cell>
          <cell r="R124" t="str">
            <v/>
          </cell>
        </row>
        <row r="125">
          <cell r="K125" t="str">
            <v/>
          </cell>
          <cell r="L125" t="str">
            <v/>
          </cell>
          <cell r="M125" t="str">
            <v/>
          </cell>
          <cell r="O125" t="str">
            <v/>
          </cell>
          <cell r="R125" t="str">
            <v/>
          </cell>
        </row>
        <row r="126">
          <cell r="K126" t="str">
            <v/>
          </cell>
          <cell r="L126" t="str">
            <v/>
          </cell>
          <cell r="M126" t="str">
            <v/>
          </cell>
          <cell r="O126" t="str">
            <v/>
          </cell>
          <cell r="R126" t="str">
            <v/>
          </cell>
        </row>
        <row r="127">
          <cell r="K127" t="str">
            <v/>
          </cell>
          <cell r="L127" t="str">
            <v/>
          </cell>
          <cell r="M127" t="str">
            <v/>
          </cell>
          <cell r="O127" t="str">
            <v/>
          </cell>
          <cell r="R127" t="str">
            <v/>
          </cell>
        </row>
        <row r="128">
          <cell r="K128" t="str">
            <v/>
          </cell>
          <cell r="L128" t="str">
            <v/>
          </cell>
          <cell r="M128" t="str">
            <v/>
          </cell>
          <cell r="O128" t="str">
            <v/>
          </cell>
          <cell r="R128" t="str">
            <v/>
          </cell>
        </row>
        <row r="129">
          <cell r="K129" t="str">
            <v/>
          </cell>
          <cell r="L129" t="str">
            <v/>
          </cell>
          <cell r="M129" t="str">
            <v/>
          </cell>
          <cell r="O129" t="str">
            <v/>
          </cell>
          <cell r="R129" t="str">
            <v/>
          </cell>
        </row>
        <row r="130">
          <cell r="K130" t="str">
            <v/>
          </cell>
          <cell r="L130" t="str">
            <v/>
          </cell>
          <cell r="M130" t="str">
            <v/>
          </cell>
          <cell r="O130" t="str">
            <v/>
          </cell>
          <cell r="R130" t="str">
            <v/>
          </cell>
        </row>
        <row r="131">
          <cell r="K131" t="str">
            <v/>
          </cell>
          <cell r="L131" t="str">
            <v/>
          </cell>
          <cell r="M131" t="str">
            <v/>
          </cell>
          <cell r="O131" t="str">
            <v/>
          </cell>
          <cell r="R131" t="str">
            <v/>
          </cell>
        </row>
        <row r="132">
          <cell r="K132" t="str">
            <v/>
          </cell>
          <cell r="L132" t="str">
            <v/>
          </cell>
          <cell r="M132" t="str">
            <v/>
          </cell>
          <cell r="O132" t="str">
            <v/>
          </cell>
          <cell r="R132" t="str">
            <v/>
          </cell>
        </row>
        <row r="133">
          <cell r="K133" t="str">
            <v/>
          </cell>
          <cell r="L133" t="str">
            <v/>
          </cell>
          <cell r="M133" t="str">
            <v/>
          </cell>
          <cell r="O133" t="str">
            <v/>
          </cell>
          <cell r="R133" t="str">
            <v/>
          </cell>
        </row>
        <row r="134">
          <cell r="K134" t="str">
            <v/>
          </cell>
          <cell r="L134" t="str">
            <v/>
          </cell>
          <cell r="M134" t="str">
            <v/>
          </cell>
          <cell r="O134" t="str">
            <v/>
          </cell>
          <cell r="R134" t="str">
            <v/>
          </cell>
        </row>
        <row r="135">
          <cell r="K135" t="str">
            <v/>
          </cell>
          <cell r="L135" t="str">
            <v/>
          </cell>
          <cell r="M135" t="str">
            <v/>
          </cell>
          <cell r="O135" t="str">
            <v/>
          </cell>
          <cell r="R135" t="str">
            <v/>
          </cell>
        </row>
        <row r="136">
          <cell r="K136" t="str">
            <v/>
          </cell>
          <cell r="L136" t="str">
            <v/>
          </cell>
          <cell r="M136" t="str">
            <v/>
          </cell>
          <cell r="O136" t="str">
            <v/>
          </cell>
          <cell r="R136" t="str">
            <v/>
          </cell>
        </row>
        <row r="137">
          <cell r="K137" t="str">
            <v/>
          </cell>
          <cell r="L137" t="str">
            <v/>
          </cell>
          <cell r="M137" t="str">
            <v/>
          </cell>
          <cell r="O137" t="str">
            <v/>
          </cell>
          <cell r="R137" t="str">
            <v/>
          </cell>
        </row>
        <row r="138">
          <cell r="K138" t="str">
            <v/>
          </cell>
          <cell r="L138" t="str">
            <v/>
          </cell>
          <cell r="M138" t="str">
            <v/>
          </cell>
          <cell r="O138" t="str">
            <v/>
          </cell>
          <cell r="R138" t="str">
            <v/>
          </cell>
        </row>
        <row r="139">
          <cell r="K139" t="str">
            <v/>
          </cell>
          <cell r="L139" t="str">
            <v/>
          </cell>
          <cell r="M139" t="str">
            <v/>
          </cell>
          <cell r="O139" t="str">
            <v/>
          </cell>
          <cell r="R139" t="str">
            <v/>
          </cell>
        </row>
        <row r="140">
          <cell r="K140" t="str">
            <v/>
          </cell>
          <cell r="L140" t="str">
            <v/>
          </cell>
          <cell r="M140" t="str">
            <v/>
          </cell>
          <cell r="O140" t="str">
            <v/>
          </cell>
          <cell r="R140" t="str">
            <v/>
          </cell>
        </row>
        <row r="141">
          <cell r="K141" t="str">
            <v/>
          </cell>
          <cell r="L141" t="str">
            <v/>
          </cell>
          <cell r="M141" t="str">
            <v/>
          </cell>
          <cell r="O141" t="str">
            <v/>
          </cell>
          <cell r="R141" t="str">
            <v/>
          </cell>
        </row>
        <row r="142">
          <cell r="K142" t="str">
            <v/>
          </cell>
          <cell r="L142" t="str">
            <v/>
          </cell>
          <cell r="M142" t="str">
            <v/>
          </cell>
          <cell r="O142" t="str">
            <v/>
          </cell>
          <cell r="R142" t="str">
            <v/>
          </cell>
        </row>
        <row r="143">
          <cell r="K143" t="str">
            <v/>
          </cell>
          <cell r="L143" t="str">
            <v/>
          </cell>
          <cell r="M143" t="str">
            <v/>
          </cell>
          <cell r="O143" t="str">
            <v/>
          </cell>
          <cell r="R143" t="str">
            <v/>
          </cell>
        </row>
        <row r="144">
          <cell r="K144" t="str">
            <v/>
          </cell>
          <cell r="L144" t="str">
            <v/>
          </cell>
          <cell r="M144" t="str">
            <v/>
          </cell>
          <cell r="O144" t="str">
            <v/>
          </cell>
          <cell r="R144" t="str">
            <v/>
          </cell>
        </row>
        <row r="145">
          <cell r="K145" t="str">
            <v/>
          </cell>
          <cell r="L145" t="str">
            <v/>
          </cell>
          <cell r="M145" t="str">
            <v/>
          </cell>
          <cell r="O145" t="str">
            <v/>
          </cell>
          <cell r="R145" t="str">
            <v/>
          </cell>
        </row>
        <row r="146">
          <cell r="K146" t="str">
            <v/>
          </cell>
          <cell r="L146" t="str">
            <v/>
          </cell>
          <cell r="M146" t="str">
            <v/>
          </cell>
          <cell r="O146" t="str">
            <v/>
          </cell>
          <cell r="R146" t="str">
            <v/>
          </cell>
        </row>
        <row r="147">
          <cell r="K147" t="str">
            <v/>
          </cell>
          <cell r="L147" t="str">
            <v/>
          </cell>
          <cell r="M147" t="str">
            <v/>
          </cell>
          <cell r="O147" t="str">
            <v/>
          </cell>
          <cell r="R147" t="str">
            <v/>
          </cell>
        </row>
        <row r="148">
          <cell r="K148" t="str">
            <v/>
          </cell>
          <cell r="L148" t="str">
            <v/>
          </cell>
          <cell r="M148" t="str">
            <v/>
          </cell>
          <cell r="O148" t="str">
            <v/>
          </cell>
          <cell r="R148" t="str">
            <v/>
          </cell>
        </row>
        <row r="149">
          <cell r="K149" t="str">
            <v/>
          </cell>
          <cell r="L149" t="str">
            <v/>
          </cell>
          <cell r="M149" t="str">
            <v/>
          </cell>
          <cell r="O149" t="str">
            <v/>
          </cell>
          <cell r="R149" t="str">
            <v/>
          </cell>
        </row>
        <row r="150">
          <cell r="K150" t="str">
            <v/>
          </cell>
          <cell r="L150" t="str">
            <v/>
          </cell>
          <cell r="M150" t="str">
            <v/>
          </cell>
          <cell r="O150" t="str">
            <v/>
          </cell>
          <cell r="R150" t="str">
            <v/>
          </cell>
        </row>
        <row r="151">
          <cell r="K151" t="str">
            <v/>
          </cell>
          <cell r="L151" t="str">
            <v/>
          </cell>
          <cell r="M151" t="str">
            <v/>
          </cell>
          <cell r="O151" t="str">
            <v/>
          </cell>
          <cell r="R151" t="str">
            <v/>
          </cell>
        </row>
        <row r="152">
          <cell r="K152" t="str">
            <v/>
          </cell>
          <cell r="L152" t="str">
            <v/>
          </cell>
          <cell r="M152" t="str">
            <v/>
          </cell>
          <cell r="O152" t="str">
            <v/>
          </cell>
          <cell r="R152" t="str">
            <v/>
          </cell>
        </row>
        <row r="153">
          <cell r="K153" t="str">
            <v/>
          </cell>
          <cell r="L153" t="str">
            <v/>
          </cell>
          <cell r="M153" t="str">
            <v/>
          </cell>
          <cell r="O153" t="str">
            <v/>
          </cell>
          <cell r="R153" t="str">
            <v/>
          </cell>
        </row>
        <row r="154">
          <cell r="K154" t="str">
            <v/>
          </cell>
          <cell r="L154" t="str">
            <v/>
          </cell>
          <cell r="M154" t="str">
            <v/>
          </cell>
          <cell r="O154" t="str">
            <v/>
          </cell>
          <cell r="R154" t="str">
            <v/>
          </cell>
        </row>
        <row r="155">
          <cell r="K155" t="str">
            <v/>
          </cell>
          <cell r="L155" t="str">
            <v/>
          </cell>
          <cell r="M155" t="str">
            <v/>
          </cell>
          <cell r="O155" t="str">
            <v/>
          </cell>
          <cell r="R155" t="str">
            <v/>
          </cell>
        </row>
        <row r="156">
          <cell r="K156" t="str">
            <v/>
          </cell>
          <cell r="L156" t="str">
            <v/>
          </cell>
          <cell r="M156" t="str">
            <v/>
          </cell>
          <cell r="O156" t="str">
            <v/>
          </cell>
          <cell r="R156" t="str">
            <v/>
          </cell>
        </row>
        <row r="157">
          <cell r="K157" t="str">
            <v/>
          </cell>
          <cell r="L157" t="str">
            <v/>
          </cell>
          <cell r="M157" t="str">
            <v/>
          </cell>
          <cell r="O157" t="str">
            <v/>
          </cell>
          <cell r="R157" t="str">
            <v/>
          </cell>
        </row>
        <row r="158">
          <cell r="K158" t="str">
            <v/>
          </cell>
          <cell r="L158" t="str">
            <v/>
          </cell>
          <cell r="M158" t="str">
            <v/>
          </cell>
          <cell r="O158" t="str">
            <v/>
          </cell>
          <cell r="R158" t="str">
            <v/>
          </cell>
        </row>
        <row r="159">
          <cell r="K159" t="str">
            <v/>
          </cell>
          <cell r="L159" t="str">
            <v/>
          </cell>
          <cell r="M159" t="str">
            <v/>
          </cell>
          <cell r="O159" t="str">
            <v/>
          </cell>
          <cell r="R159" t="str">
            <v/>
          </cell>
        </row>
        <row r="160">
          <cell r="K160" t="str">
            <v/>
          </cell>
          <cell r="L160" t="str">
            <v/>
          </cell>
          <cell r="M160" t="str">
            <v/>
          </cell>
          <cell r="O160" t="str">
            <v/>
          </cell>
          <cell r="R160" t="str">
            <v/>
          </cell>
        </row>
        <row r="161">
          <cell r="K161" t="str">
            <v/>
          </cell>
          <cell r="L161" t="str">
            <v/>
          </cell>
          <cell r="M161" t="str">
            <v/>
          </cell>
          <cell r="O161" t="str">
            <v/>
          </cell>
          <cell r="R161" t="str">
            <v/>
          </cell>
        </row>
        <row r="162">
          <cell r="K162" t="str">
            <v/>
          </cell>
          <cell r="L162" t="str">
            <v/>
          </cell>
          <cell r="M162" t="str">
            <v/>
          </cell>
          <cell r="O162" t="str">
            <v/>
          </cell>
          <cell r="R162" t="str">
            <v/>
          </cell>
        </row>
        <row r="163">
          <cell r="K163" t="str">
            <v/>
          </cell>
          <cell r="L163" t="str">
            <v/>
          </cell>
          <cell r="M163" t="str">
            <v/>
          </cell>
          <cell r="O163" t="str">
            <v/>
          </cell>
          <cell r="R163" t="str">
            <v/>
          </cell>
        </row>
        <row r="164">
          <cell r="K164" t="str">
            <v/>
          </cell>
          <cell r="L164" t="str">
            <v/>
          </cell>
          <cell r="M164" t="str">
            <v/>
          </cell>
          <cell r="O164" t="str">
            <v/>
          </cell>
          <cell r="R164" t="str">
            <v/>
          </cell>
        </row>
        <row r="165">
          <cell r="K165" t="str">
            <v/>
          </cell>
          <cell r="L165" t="str">
            <v/>
          </cell>
          <cell r="M165" t="str">
            <v/>
          </cell>
          <cell r="O165" t="str">
            <v/>
          </cell>
          <cell r="R165" t="str">
            <v/>
          </cell>
        </row>
        <row r="166">
          <cell r="K166" t="str">
            <v/>
          </cell>
          <cell r="L166" t="str">
            <v/>
          </cell>
          <cell r="M166" t="str">
            <v/>
          </cell>
          <cell r="O166" t="str">
            <v/>
          </cell>
          <cell r="R166" t="str">
            <v/>
          </cell>
        </row>
        <row r="167">
          <cell r="K167" t="str">
            <v/>
          </cell>
          <cell r="L167" t="str">
            <v/>
          </cell>
          <cell r="M167" t="str">
            <v/>
          </cell>
          <cell r="O167" t="str">
            <v/>
          </cell>
          <cell r="R167" t="str">
            <v/>
          </cell>
        </row>
        <row r="168">
          <cell r="K168" t="str">
            <v/>
          </cell>
          <cell r="L168" t="str">
            <v/>
          </cell>
          <cell r="M168" t="str">
            <v/>
          </cell>
          <cell r="O168" t="str">
            <v/>
          </cell>
          <cell r="R168" t="str">
            <v/>
          </cell>
        </row>
        <row r="169">
          <cell r="K169" t="str">
            <v/>
          </cell>
          <cell r="L169" t="str">
            <v/>
          </cell>
          <cell r="M169" t="str">
            <v/>
          </cell>
          <cell r="O169" t="str">
            <v/>
          </cell>
          <cell r="R169" t="str">
            <v/>
          </cell>
        </row>
        <row r="170">
          <cell r="K170" t="str">
            <v/>
          </cell>
          <cell r="L170" t="str">
            <v/>
          </cell>
          <cell r="M170" t="str">
            <v/>
          </cell>
          <cell r="O170" t="str">
            <v/>
          </cell>
          <cell r="R170" t="str">
            <v/>
          </cell>
        </row>
        <row r="171">
          <cell r="K171" t="str">
            <v/>
          </cell>
          <cell r="L171" t="str">
            <v/>
          </cell>
          <cell r="M171" t="str">
            <v/>
          </cell>
          <cell r="O171" t="str">
            <v/>
          </cell>
          <cell r="R171" t="str">
            <v/>
          </cell>
        </row>
        <row r="172">
          <cell r="K172" t="str">
            <v/>
          </cell>
          <cell r="L172" t="str">
            <v/>
          </cell>
          <cell r="M172" t="str">
            <v/>
          </cell>
          <cell r="O172" t="str">
            <v/>
          </cell>
          <cell r="R172" t="str">
            <v/>
          </cell>
        </row>
        <row r="173">
          <cell r="K173" t="str">
            <v/>
          </cell>
          <cell r="L173" t="str">
            <v/>
          </cell>
          <cell r="M173" t="str">
            <v/>
          </cell>
          <cell r="O173" t="str">
            <v/>
          </cell>
          <cell r="R173" t="str">
            <v/>
          </cell>
        </row>
        <row r="174">
          <cell r="K174" t="str">
            <v/>
          </cell>
          <cell r="L174" t="str">
            <v/>
          </cell>
          <cell r="M174" t="str">
            <v/>
          </cell>
          <cell r="O174" t="str">
            <v/>
          </cell>
          <cell r="R174" t="str">
            <v/>
          </cell>
        </row>
        <row r="175">
          <cell r="K175" t="str">
            <v/>
          </cell>
          <cell r="L175" t="str">
            <v/>
          </cell>
          <cell r="M175" t="str">
            <v/>
          </cell>
          <cell r="O175" t="str">
            <v/>
          </cell>
          <cell r="R175" t="str">
            <v/>
          </cell>
        </row>
        <row r="176">
          <cell r="K176" t="str">
            <v/>
          </cell>
          <cell r="L176" t="str">
            <v/>
          </cell>
          <cell r="M176" t="str">
            <v/>
          </cell>
          <cell r="O176" t="str">
            <v/>
          </cell>
          <cell r="R176" t="str">
            <v/>
          </cell>
        </row>
        <row r="177">
          <cell r="K177" t="str">
            <v/>
          </cell>
          <cell r="L177" t="str">
            <v/>
          </cell>
          <cell r="M177" t="str">
            <v/>
          </cell>
          <cell r="O177" t="str">
            <v/>
          </cell>
          <cell r="R177" t="str">
            <v/>
          </cell>
        </row>
        <row r="178">
          <cell r="K178" t="str">
            <v/>
          </cell>
          <cell r="L178" t="str">
            <v/>
          </cell>
          <cell r="M178" t="str">
            <v/>
          </cell>
          <cell r="O178" t="str">
            <v/>
          </cell>
          <cell r="R178" t="str">
            <v/>
          </cell>
        </row>
        <row r="179">
          <cell r="K179" t="str">
            <v/>
          </cell>
          <cell r="L179" t="str">
            <v/>
          </cell>
          <cell r="M179" t="str">
            <v/>
          </cell>
          <cell r="O179" t="str">
            <v/>
          </cell>
          <cell r="R179" t="str">
            <v/>
          </cell>
        </row>
        <row r="180">
          <cell r="K180" t="str">
            <v/>
          </cell>
          <cell r="L180" t="str">
            <v/>
          </cell>
          <cell r="M180" t="str">
            <v/>
          </cell>
          <cell r="O180" t="str">
            <v/>
          </cell>
          <cell r="R180" t="str">
            <v/>
          </cell>
        </row>
        <row r="181">
          <cell r="K181" t="str">
            <v/>
          </cell>
          <cell r="L181" t="str">
            <v/>
          </cell>
          <cell r="M181" t="str">
            <v/>
          </cell>
          <cell r="O181" t="str">
            <v/>
          </cell>
          <cell r="R181" t="str">
            <v/>
          </cell>
        </row>
        <row r="182">
          <cell r="K182" t="str">
            <v/>
          </cell>
          <cell r="L182" t="str">
            <v/>
          </cell>
          <cell r="M182" t="str">
            <v/>
          </cell>
          <cell r="O182" t="str">
            <v/>
          </cell>
          <cell r="R182" t="str">
            <v/>
          </cell>
        </row>
        <row r="183">
          <cell r="K183" t="str">
            <v/>
          </cell>
          <cell r="L183" t="str">
            <v/>
          </cell>
          <cell r="M183" t="str">
            <v/>
          </cell>
          <cell r="O183" t="str">
            <v/>
          </cell>
          <cell r="R183" t="str">
            <v/>
          </cell>
        </row>
        <row r="184">
          <cell r="K184" t="str">
            <v/>
          </cell>
          <cell r="L184" t="str">
            <v/>
          </cell>
          <cell r="M184" t="str">
            <v/>
          </cell>
          <cell r="O184" t="str">
            <v/>
          </cell>
          <cell r="R184" t="str">
            <v/>
          </cell>
        </row>
        <row r="185">
          <cell r="K185" t="str">
            <v/>
          </cell>
          <cell r="L185" t="str">
            <v/>
          </cell>
          <cell r="M185" t="str">
            <v/>
          </cell>
          <cell r="O185" t="str">
            <v/>
          </cell>
          <cell r="R185" t="str">
            <v/>
          </cell>
        </row>
        <row r="186">
          <cell r="K186" t="str">
            <v/>
          </cell>
          <cell r="L186" t="str">
            <v/>
          </cell>
          <cell r="M186" t="str">
            <v/>
          </cell>
          <cell r="O186" t="str">
            <v/>
          </cell>
          <cell r="R186" t="str">
            <v/>
          </cell>
        </row>
        <row r="187">
          <cell r="K187" t="str">
            <v/>
          </cell>
          <cell r="L187" t="str">
            <v/>
          </cell>
          <cell r="M187" t="str">
            <v/>
          </cell>
          <cell r="O187" t="str">
            <v/>
          </cell>
          <cell r="R187" t="str">
            <v/>
          </cell>
        </row>
        <row r="188">
          <cell r="K188" t="str">
            <v/>
          </cell>
          <cell r="L188" t="str">
            <v/>
          </cell>
          <cell r="M188" t="str">
            <v/>
          </cell>
          <cell r="O188" t="str">
            <v/>
          </cell>
          <cell r="R188" t="str">
            <v/>
          </cell>
        </row>
        <row r="189">
          <cell r="K189" t="str">
            <v/>
          </cell>
          <cell r="L189" t="str">
            <v/>
          </cell>
          <cell r="M189" t="str">
            <v/>
          </cell>
          <cell r="O189" t="str">
            <v/>
          </cell>
          <cell r="R189" t="str">
            <v/>
          </cell>
        </row>
        <row r="190">
          <cell r="K190" t="str">
            <v/>
          </cell>
          <cell r="L190" t="str">
            <v/>
          </cell>
          <cell r="M190" t="str">
            <v/>
          </cell>
          <cell r="O190" t="str">
            <v/>
          </cell>
          <cell r="R190" t="str">
            <v/>
          </cell>
        </row>
        <row r="191">
          <cell r="K191" t="str">
            <v/>
          </cell>
          <cell r="L191" t="str">
            <v/>
          </cell>
          <cell r="M191" t="str">
            <v/>
          </cell>
          <cell r="O191" t="str">
            <v/>
          </cell>
          <cell r="R191" t="str">
            <v/>
          </cell>
        </row>
        <row r="192">
          <cell r="K192" t="str">
            <v/>
          </cell>
          <cell r="L192" t="str">
            <v/>
          </cell>
          <cell r="M192" t="str">
            <v/>
          </cell>
          <cell r="O192" t="str">
            <v/>
          </cell>
          <cell r="R192" t="str">
            <v/>
          </cell>
        </row>
        <row r="193">
          <cell r="K193" t="str">
            <v/>
          </cell>
          <cell r="L193" t="str">
            <v/>
          </cell>
          <cell r="M193" t="str">
            <v/>
          </cell>
          <cell r="O193" t="str">
            <v/>
          </cell>
          <cell r="R193" t="str">
            <v/>
          </cell>
        </row>
        <row r="194">
          <cell r="K194" t="str">
            <v/>
          </cell>
          <cell r="L194" t="str">
            <v/>
          </cell>
          <cell r="M194" t="str">
            <v/>
          </cell>
          <cell r="O194" t="str">
            <v/>
          </cell>
          <cell r="R194" t="str">
            <v/>
          </cell>
        </row>
        <row r="195">
          <cell r="K195" t="str">
            <v/>
          </cell>
          <cell r="L195" t="str">
            <v/>
          </cell>
          <cell r="M195" t="str">
            <v/>
          </cell>
          <cell r="O195" t="str">
            <v/>
          </cell>
          <cell r="R195" t="str">
            <v/>
          </cell>
        </row>
        <row r="196">
          <cell r="K196" t="str">
            <v/>
          </cell>
          <cell r="L196" t="str">
            <v/>
          </cell>
          <cell r="M196" t="str">
            <v/>
          </cell>
          <cell r="O196" t="str">
            <v/>
          </cell>
          <cell r="R196" t="str">
            <v/>
          </cell>
        </row>
        <row r="197">
          <cell r="K197" t="str">
            <v/>
          </cell>
          <cell r="L197" t="str">
            <v/>
          </cell>
          <cell r="M197" t="str">
            <v/>
          </cell>
          <cell r="O197" t="str">
            <v/>
          </cell>
          <cell r="R197" t="str">
            <v/>
          </cell>
        </row>
        <row r="198">
          <cell r="K198" t="str">
            <v/>
          </cell>
          <cell r="L198" t="str">
            <v/>
          </cell>
          <cell r="M198" t="str">
            <v/>
          </cell>
          <cell r="O198" t="str">
            <v/>
          </cell>
          <cell r="R198" t="str">
            <v/>
          </cell>
        </row>
        <row r="199">
          <cell r="K199" t="str">
            <v/>
          </cell>
          <cell r="L199" t="str">
            <v/>
          </cell>
          <cell r="M199" t="str">
            <v/>
          </cell>
          <cell r="O199" t="str">
            <v/>
          </cell>
          <cell r="R199" t="str">
            <v/>
          </cell>
        </row>
        <row r="200">
          <cell r="K200" t="str">
            <v/>
          </cell>
          <cell r="L200" t="str">
            <v/>
          </cell>
          <cell r="M200" t="str">
            <v/>
          </cell>
          <cell r="O200" t="str">
            <v/>
          </cell>
          <cell r="R200" t="str">
            <v/>
          </cell>
        </row>
        <row r="201">
          <cell r="K201" t="str">
            <v/>
          </cell>
          <cell r="L201" t="str">
            <v/>
          </cell>
          <cell r="M201" t="str">
            <v/>
          </cell>
          <cell r="O201" t="str">
            <v/>
          </cell>
          <cell r="R201" t="str">
            <v/>
          </cell>
        </row>
        <row r="202">
          <cell r="K202" t="str">
            <v/>
          </cell>
          <cell r="L202" t="str">
            <v/>
          </cell>
          <cell r="M202" t="str">
            <v/>
          </cell>
          <cell r="O202" t="str">
            <v/>
          </cell>
          <cell r="R202" t="str">
            <v/>
          </cell>
        </row>
        <row r="203">
          <cell r="K203" t="str">
            <v/>
          </cell>
          <cell r="L203" t="str">
            <v/>
          </cell>
          <cell r="M203" t="str">
            <v/>
          </cell>
          <cell r="O203" t="str">
            <v/>
          </cell>
          <cell r="R203" t="str">
            <v/>
          </cell>
        </row>
        <row r="204">
          <cell r="K204" t="str">
            <v/>
          </cell>
          <cell r="L204" t="str">
            <v/>
          </cell>
          <cell r="M204" t="str">
            <v/>
          </cell>
          <cell r="O204" t="str">
            <v/>
          </cell>
          <cell r="R204" t="str">
            <v/>
          </cell>
        </row>
        <row r="205">
          <cell r="K205" t="str">
            <v/>
          </cell>
          <cell r="L205" t="str">
            <v/>
          </cell>
          <cell r="M205" t="str">
            <v/>
          </cell>
          <cell r="O205" t="str">
            <v/>
          </cell>
          <cell r="R205" t="str">
            <v/>
          </cell>
        </row>
        <row r="206">
          <cell r="K206" t="str">
            <v/>
          </cell>
          <cell r="L206" t="str">
            <v/>
          </cell>
          <cell r="M206" t="str">
            <v/>
          </cell>
          <cell r="O206" t="str">
            <v/>
          </cell>
          <cell r="R206" t="str">
            <v/>
          </cell>
        </row>
        <row r="207">
          <cell r="K207" t="str">
            <v/>
          </cell>
          <cell r="L207" t="str">
            <v/>
          </cell>
          <cell r="M207" t="str">
            <v/>
          </cell>
          <cell r="O207" t="str">
            <v/>
          </cell>
          <cell r="R207" t="str">
            <v/>
          </cell>
        </row>
        <row r="208">
          <cell r="K208" t="str">
            <v/>
          </cell>
          <cell r="L208" t="str">
            <v/>
          </cell>
          <cell r="M208" t="str">
            <v/>
          </cell>
          <cell r="O208" t="str">
            <v/>
          </cell>
          <cell r="R208" t="str">
            <v/>
          </cell>
        </row>
        <row r="209">
          <cell r="K209" t="str">
            <v/>
          </cell>
          <cell r="L209" t="str">
            <v/>
          </cell>
          <cell r="M209" t="str">
            <v/>
          </cell>
          <cell r="O209" t="str">
            <v/>
          </cell>
          <cell r="R209" t="str">
            <v/>
          </cell>
        </row>
        <row r="210">
          <cell r="K210" t="str">
            <v/>
          </cell>
          <cell r="L210" t="str">
            <v/>
          </cell>
          <cell r="M210" t="str">
            <v/>
          </cell>
          <cell r="O210" t="str">
            <v/>
          </cell>
          <cell r="R210" t="str">
            <v/>
          </cell>
        </row>
        <row r="211">
          <cell r="K211" t="str">
            <v/>
          </cell>
          <cell r="L211" t="str">
            <v/>
          </cell>
          <cell r="M211" t="str">
            <v/>
          </cell>
          <cell r="O211" t="str">
            <v/>
          </cell>
          <cell r="R211" t="str">
            <v/>
          </cell>
        </row>
        <row r="212">
          <cell r="K212" t="str">
            <v/>
          </cell>
          <cell r="L212" t="str">
            <v/>
          </cell>
          <cell r="M212" t="str">
            <v/>
          </cell>
          <cell r="O212" t="str">
            <v/>
          </cell>
          <cell r="R212" t="str">
            <v/>
          </cell>
        </row>
        <row r="213">
          <cell r="K213" t="str">
            <v/>
          </cell>
          <cell r="L213" t="str">
            <v/>
          </cell>
          <cell r="M213" t="str">
            <v/>
          </cell>
          <cell r="O213" t="str">
            <v/>
          </cell>
          <cell r="R213" t="str">
            <v/>
          </cell>
        </row>
        <row r="214">
          <cell r="K214" t="str">
            <v/>
          </cell>
          <cell r="L214" t="str">
            <v/>
          </cell>
          <cell r="M214" t="str">
            <v/>
          </cell>
          <cell r="O214" t="str">
            <v/>
          </cell>
          <cell r="R214" t="str">
            <v/>
          </cell>
        </row>
        <row r="215">
          <cell r="K215" t="str">
            <v/>
          </cell>
          <cell r="L215" t="str">
            <v/>
          </cell>
          <cell r="M215" t="str">
            <v/>
          </cell>
          <cell r="O215" t="str">
            <v/>
          </cell>
          <cell r="R215" t="str">
            <v/>
          </cell>
        </row>
        <row r="216">
          <cell r="K216" t="str">
            <v/>
          </cell>
          <cell r="L216" t="str">
            <v/>
          </cell>
          <cell r="M216" t="str">
            <v/>
          </cell>
          <cell r="O216" t="str">
            <v/>
          </cell>
          <cell r="R216" t="str">
            <v/>
          </cell>
        </row>
        <row r="217">
          <cell r="K217" t="str">
            <v/>
          </cell>
          <cell r="L217" t="str">
            <v/>
          </cell>
          <cell r="M217" t="str">
            <v/>
          </cell>
          <cell r="O217" t="str">
            <v/>
          </cell>
          <cell r="R217" t="str">
            <v/>
          </cell>
        </row>
        <row r="218">
          <cell r="K218" t="str">
            <v/>
          </cell>
          <cell r="L218" t="str">
            <v/>
          </cell>
          <cell r="M218" t="str">
            <v/>
          </cell>
          <cell r="O218" t="str">
            <v/>
          </cell>
          <cell r="R218" t="str">
            <v/>
          </cell>
        </row>
        <row r="219">
          <cell r="K219" t="str">
            <v/>
          </cell>
          <cell r="L219" t="str">
            <v/>
          </cell>
          <cell r="M219" t="str">
            <v/>
          </cell>
          <cell r="O219" t="str">
            <v/>
          </cell>
          <cell r="R219" t="str">
            <v/>
          </cell>
        </row>
        <row r="220">
          <cell r="K220" t="str">
            <v/>
          </cell>
          <cell r="L220" t="str">
            <v/>
          </cell>
          <cell r="M220" t="str">
            <v/>
          </cell>
          <cell r="O220" t="str">
            <v/>
          </cell>
          <cell r="R220" t="str">
            <v/>
          </cell>
        </row>
        <row r="221">
          <cell r="K221" t="str">
            <v/>
          </cell>
          <cell r="L221" t="str">
            <v/>
          </cell>
          <cell r="M221" t="str">
            <v/>
          </cell>
          <cell r="O221" t="str">
            <v/>
          </cell>
          <cell r="R221" t="str">
            <v/>
          </cell>
        </row>
        <row r="222">
          <cell r="K222" t="str">
            <v/>
          </cell>
          <cell r="L222" t="str">
            <v/>
          </cell>
          <cell r="M222" t="str">
            <v/>
          </cell>
          <cell r="O222" t="str">
            <v/>
          </cell>
          <cell r="R222" t="str">
            <v/>
          </cell>
        </row>
        <row r="223">
          <cell r="K223" t="str">
            <v/>
          </cell>
          <cell r="L223" t="str">
            <v/>
          </cell>
          <cell r="M223" t="str">
            <v/>
          </cell>
          <cell r="O223" t="str">
            <v/>
          </cell>
          <cell r="R223" t="str">
            <v/>
          </cell>
        </row>
        <row r="224">
          <cell r="K224" t="str">
            <v/>
          </cell>
          <cell r="L224" t="str">
            <v/>
          </cell>
          <cell r="M224" t="str">
            <v/>
          </cell>
          <cell r="O224" t="str">
            <v/>
          </cell>
          <cell r="R224" t="str">
            <v/>
          </cell>
        </row>
        <row r="225">
          <cell r="K225" t="str">
            <v/>
          </cell>
          <cell r="L225" t="str">
            <v/>
          </cell>
          <cell r="M225" t="str">
            <v/>
          </cell>
          <cell r="O225" t="str">
            <v/>
          </cell>
          <cell r="R225" t="str">
            <v/>
          </cell>
        </row>
        <row r="226">
          <cell r="K226" t="str">
            <v/>
          </cell>
          <cell r="L226" t="str">
            <v/>
          </cell>
          <cell r="M226" t="str">
            <v/>
          </cell>
          <cell r="O226" t="str">
            <v/>
          </cell>
          <cell r="R226" t="str">
            <v/>
          </cell>
        </row>
        <row r="227">
          <cell r="K227" t="str">
            <v/>
          </cell>
          <cell r="L227" t="str">
            <v/>
          </cell>
          <cell r="M227" t="str">
            <v/>
          </cell>
          <cell r="O227" t="str">
            <v/>
          </cell>
          <cell r="R227" t="str">
            <v/>
          </cell>
        </row>
        <row r="228">
          <cell r="K228" t="str">
            <v/>
          </cell>
          <cell r="L228" t="str">
            <v/>
          </cell>
          <cell r="M228" t="str">
            <v/>
          </cell>
          <cell r="O228" t="str">
            <v/>
          </cell>
          <cell r="R228" t="str">
            <v/>
          </cell>
        </row>
        <row r="229">
          <cell r="K229" t="str">
            <v/>
          </cell>
          <cell r="L229" t="str">
            <v/>
          </cell>
          <cell r="M229" t="str">
            <v/>
          </cell>
          <cell r="O229" t="str">
            <v/>
          </cell>
          <cell r="R229" t="str">
            <v/>
          </cell>
        </row>
        <row r="230">
          <cell r="K230" t="str">
            <v/>
          </cell>
          <cell r="L230" t="str">
            <v/>
          </cell>
          <cell r="M230" t="str">
            <v/>
          </cell>
          <cell r="O230" t="str">
            <v/>
          </cell>
          <cell r="R230" t="str">
            <v/>
          </cell>
        </row>
        <row r="231">
          <cell r="K231" t="str">
            <v/>
          </cell>
          <cell r="L231" t="str">
            <v/>
          </cell>
          <cell r="M231" t="str">
            <v/>
          </cell>
          <cell r="O231" t="str">
            <v/>
          </cell>
          <cell r="R231" t="str">
            <v/>
          </cell>
        </row>
        <row r="232">
          <cell r="K232" t="str">
            <v/>
          </cell>
          <cell r="L232" t="str">
            <v/>
          </cell>
          <cell r="M232" t="str">
            <v/>
          </cell>
          <cell r="O232" t="str">
            <v/>
          </cell>
          <cell r="R232" t="str">
            <v/>
          </cell>
        </row>
        <row r="233">
          <cell r="K233" t="str">
            <v/>
          </cell>
          <cell r="L233" t="str">
            <v/>
          </cell>
          <cell r="M233" t="str">
            <v/>
          </cell>
          <cell r="O233" t="str">
            <v/>
          </cell>
          <cell r="R233" t="str">
            <v/>
          </cell>
        </row>
        <row r="234">
          <cell r="K234" t="str">
            <v/>
          </cell>
          <cell r="L234" t="str">
            <v/>
          </cell>
          <cell r="M234" t="str">
            <v/>
          </cell>
          <cell r="O234" t="str">
            <v/>
          </cell>
          <cell r="R234" t="str">
            <v/>
          </cell>
        </row>
        <row r="235">
          <cell r="K235" t="str">
            <v/>
          </cell>
          <cell r="L235" t="str">
            <v/>
          </cell>
          <cell r="M235" t="str">
            <v/>
          </cell>
          <cell r="O235" t="str">
            <v/>
          </cell>
          <cell r="R235" t="str">
            <v/>
          </cell>
        </row>
        <row r="236">
          <cell r="K236" t="str">
            <v/>
          </cell>
          <cell r="L236" t="str">
            <v/>
          </cell>
          <cell r="M236" t="str">
            <v/>
          </cell>
          <cell r="O236" t="str">
            <v/>
          </cell>
          <cell r="R236" t="str">
            <v/>
          </cell>
        </row>
        <row r="237">
          <cell r="K237" t="str">
            <v/>
          </cell>
          <cell r="L237" t="str">
            <v/>
          </cell>
          <cell r="M237" t="str">
            <v/>
          </cell>
          <cell r="O237" t="str">
            <v/>
          </cell>
          <cell r="R237" t="str">
            <v/>
          </cell>
        </row>
        <row r="238">
          <cell r="K238" t="str">
            <v/>
          </cell>
          <cell r="L238" t="str">
            <v/>
          </cell>
          <cell r="M238" t="str">
            <v/>
          </cell>
          <cell r="O238" t="str">
            <v/>
          </cell>
          <cell r="R238" t="str">
            <v/>
          </cell>
        </row>
        <row r="239">
          <cell r="K239" t="str">
            <v/>
          </cell>
          <cell r="L239" t="str">
            <v/>
          </cell>
          <cell r="M239" t="str">
            <v/>
          </cell>
          <cell r="O239" t="str">
            <v/>
          </cell>
          <cell r="R239" t="str">
            <v/>
          </cell>
        </row>
        <row r="240">
          <cell r="K240" t="str">
            <v/>
          </cell>
          <cell r="L240" t="str">
            <v/>
          </cell>
          <cell r="M240" t="str">
            <v/>
          </cell>
          <cell r="O240" t="str">
            <v/>
          </cell>
          <cell r="R240" t="str">
            <v/>
          </cell>
        </row>
        <row r="241">
          <cell r="K241" t="str">
            <v/>
          </cell>
          <cell r="L241" t="str">
            <v/>
          </cell>
          <cell r="M241" t="str">
            <v/>
          </cell>
          <cell r="O241" t="str">
            <v/>
          </cell>
          <cell r="R241" t="str">
            <v/>
          </cell>
        </row>
        <row r="242">
          <cell r="K242" t="str">
            <v/>
          </cell>
          <cell r="L242" t="str">
            <v/>
          </cell>
          <cell r="M242" t="str">
            <v/>
          </cell>
          <cell r="O242" t="str">
            <v/>
          </cell>
          <cell r="R242" t="str">
            <v/>
          </cell>
        </row>
        <row r="243">
          <cell r="K243" t="str">
            <v/>
          </cell>
          <cell r="L243" t="str">
            <v/>
          </cell>
          <cell r="M243" t="str">
            <v/>
          </cell>
          <cell r="O243" t="str">
            <v/>
          </cell>
          <cell r="R243" t="str">
            <v/>
          </cell>
        </row>
        <row r="244">
          <cell r="K244" t="str">
            <v/>
          </cell>
          <cell r="L244" t="str">
            <v/>
          </cell>
          <cell r="M244" t="str">
            <v/>
          </cell>
          <cell r="O244" t="str">
            <v/>
          </cell>
          <cell r="R244" t="str">
            <v/>
          </cell>
        </row>
        <row r="245">
          <cell r="K245" t="str">
            <v/>
          </cell>
          <cell r="L245" t="str">
            <v/>
          </cell>
          <cell r="M245" t="str">
            <v/>
          </cell>
          <cell r="O245" t="str">
            <v/>
          </cell>
          <cell r="R245" t="str">
            <v/>
          </cell>
        </row>
        <row r="246">
          <cell r="K246" t="str">
            <v/>
          </cell>
          <cell r="L246" t="str">
            <v/>
          </cell>
          <cell r="M246" t="str">
            <v/>
          </cell>
          <cell r="O246" t="str">
            <v/>
          </cell>
          <cell r="R246" t="str">
            <v/>
          </cell>
        </row>
        <row r="247">
          <cell r="K247" t="str">
            <v/>
          </cell>
          <cell r="L247" t="str">
            <v/>
          </cell>
          <cell r="M247" t="str">
            <v/>
          </cell>
          <cell r="O247" t="str">
            <v/>
          </cell>
          <cell r="R247" t="str">
            <v/>
          </cell>
        </row>
        <row r="248">
          <cell r="K248" t="str">
            <v/>
          </cell>
          <cell r="L248" t="str">
            <v/>
          </cell>
          <cell r="M248" t="str">
            <v/>
          </cell>
          <cell r="O248" t="str">
            <v/>
          </cell>
          <cell r="R248" t="str">
            <v/>
          </cell>
        </row>
        <row r="249">
          <cell r="K249" t="str">
            <v/>
          </cell>
          <cell r="L249" t="str">
            <v/>
          </cell>
          <cell r="M249" t="str">
            <v/>
          </cell>
          <cell r="O249" t="str">
            <v/>
          </cell>
          <cell r="R249" t="str">
            <v/>
          </cell>
        </row>
        <row r="250">
          <cell r="K250" t="str">
            <v/>
          </cell>
          <cell r="L250" t="str">
            <v/>
          </cell>
          <cell r="M250" t="str">
            <v/>
          </cell>
          <cell r="O250" t="str">
            <v/>
          </cell>
          <cell r="R250" t="str">
            <v/>
          </cell>
        </row>
        <row r="251">
          <cell r="K251" t="str">
            <v/>
          </cell>
          <cell r="L251" t="str">
            <v/>
          </cell>
          <cell r="M251" t="str">
            <v/>
          </cell>
          <cell r="O251" t="str">
            <v/>
          </cell>
          <cell r="R251" t="str">
            <v/>
          </cell>
        </row>
        <row r="252">
          <cell r="K252" t="str">
            <v/>
          </cell>
          <cell r="L252" t="str">
            <v/>
          </cell>
          <cell r="M252" t="str">
            <v/>
          </cell>
          <cell r="O252" t="str">
            <v/>
          </cell>
          <cell r="R252" t="str">
            <v/>
          </cell>
        </row>
        <row r="253">
          <cell r="K253" t="str">
            <v/>
          </cell>
          <cell r="L253" t="str">
            <v/>
          </cell>
          <cell r="M253" t="str">
            <v/>
          </cell>
          <cell r="O253" t="str">
            <v/>
          </cell>
          <cell r="R253" t="str">
            <v/>
          </cell>
        </row>
        <row r="254">
          <cell r="K254" t="str">
            <v/>
          </cell>
          <cell r="L254" t="str">
            <v/>
          </cell>
          <cell r="M254" t="str">
            <v/>
          </cell>
          <cell r="O254" t="str">
            <v/>
          </cell>
          <cell r="R254" t="str">
            <v/>
          </cell>
        </row>
        <row r="255">
          <cell r="K255" t="str">
            <v/>
          </cell>
          <cell r="L255" t="str">
            <v/>
          </cell>
          <cell r="M255" t="str">
            <v/>
          </cell>
          <cell r="O255" t="str">
            <v/>
          </cell>
          <cell r="R255" t="str">
            <v/>
          </cell>
        </row>
        <row r="256">
          <cell r="K256" t="str">
            <v/>
          </cell>
          <cell r="L256" t="str">
            <v/>
          </cell>
          <cell r="M256" t="str">
            <v/>
          </cell>
          <cell r="O256" t="str">
            <v/>
          </cell>
          <cell r="R256" t="str">
            <v/>
          </cell>
        </row>
        <row r="257">
          <cell r="K257" t="str">
            <v/>
          </cell>
          <cell r="L257" t="str">
            <v/>
          </cell>
          <cell r="M257" t="str">
            <v/>
          </cell>
          <cell r="O257" t="str">
            <v/>
          </cell>
          <cell r="R257" t="str">
            <v/>
          </cell>
        </row>
        <row r="258">
          <cell r="K258" t="str">
            <v/>
          </cell>
          <cell r="L258" t="str">
            <v/>
          </cell>
          <cell r="M258" t="str">
            <v/>
          </cell>
          <cell r="O258" t="str">
            <v/>
          </cell>
          <cell r="R258" t="str">
            <v/>
          </cell>
        </row>
        <row r="259">
          <cell r="K259" t="str">
            <v/>
          </cell>
          <cell r="L259" t="str">
            <v/>
          </cell>
          <cell r="M259" t="str">
            <v/>
          </cell>
          <cell r="O259" t="str">
            <v/>
          </cell>
          <cell r="R259" t="str">
            <v/>
          </cell>
        </row>
        <row r="260">
          <cell r="K260" t="str">
            <v/>
          </cell>
          <cell r="L260" t="str">
            <v/>
          </cell>
          <cell r="M260" t="str">
            <v/>
          </cell>
          <cell r="O260" t="str">
            <v/>
          </cell>
          <cell r="R260" t="str">
            <v/>
          </cell>
        </row>
        <row r="261">
          <cell r="K261" t="str">
            <v/>
          </cell>
          <cell r="L261" t="str">
            <v/>
          </cell>
          <cell r="M261" t="str">
            <v/>
          </cell>
          <cell r="O261" t="str">
            <v/>
          </cell>
          <cell r="R261" t="str">
            <v/>
          </cell>
        </row>
        <row r="262">
          <cell r="K262" t="str">
            <v/>
          </cell>
          <cell r="L262" t="str">
            <v/>
          </cell>
          <cell r="M262" t="str">
            <v/>
          </cell>
          <cell r="O262" t="str">
            <v/>
          </cell>
          <cell r="R262" t="str">
            <v/>
          </cell>
        </row>
        <row r="263">
          <cell r="K263" t="str">
            <v/>
          </cell>
          <cell r="L263" t="str">
            <v/>
          </cell>
          <cell r="M263" t="str">
            <v/>
          </cell>
          <cell r="O263" t="str">
            <v/>
          </cell>
          <cell r="R263" t="str">
            <v/>
          </cell>
        </row>
        <row r="264">
          <cell r="K264" t="str">
            <v/>
          </cell>
          <cell r="L264" t="str">
            <v/>
          </cell>
          <cell r="M264" t="str">
            <v/>
          </cell>
          <cell r="O264" t="str">
            <v/>
          </cell>
          <cell r="R264" t="str">
            <v/>
          </cell>
        </row>
        <row r="265">
          <cell r="K265" t="str">
            <v/>
          </cell>
          <cell r="L265" t="str">
            <v/>
          </cell>
          <cell r="M265" t="str">
            <v/>
          </cell>
          <cell r="O265" t="str">
            <v/>
          </cell>
          <cell r="R265" t="str">
            <v/>
          </cell>
        </row>
        <row r="266">
          <cell r="K266" t="str">
            <v/>
          </cell>
          <cell r="L266" t="str">
            <v/>
          </cell>
          <cell r="M266" t="str">
            <v/>
          </cell>
          <cell r="O266" t="str">
            <v/>
          </cell>
          <cell r="R266" t="str">
            <v/>
          </cell>
        </row>
        <row r="267">
          <cell r="K267" t="str">
            <v/>
          </cell>
          <cell r="L267" t="str">
            <v/>
          </cell>
          <cell r="M267" t="str">
            <v/>
          </cell>
          <cell r="O267" t="str">
            <v/>
          </cell>
          <cell r="R267" t="str">
            <v/>
          </cell>
        </row>
        <row r="268">
          <cell r="K268" t="str">
            <v/>
          </cell>
          <cell r="L268" t="str">
            <v/>
          </cell>
          <cell r="M268" t="str">
            <v/>
          </cell>
          <cell r="O268" t="str">
            <v/>
          </cell>
          <cell r="R268" t="str">
            <v/>
          </cell>
        </row>
        <row r="269">
          <cell r="K269" t="str">
            <v/>
          </cell>
          <cell r="L269" t="str">
            <v/>
          </cell>
          <cell r="M269" t="str">
            <v/>
          </cell>
          <cell r="O269" t="str">
            <v/>
          </cell>
          <cell r="R269" t="str">
            <v/>
          </cell>
        </row>
        <row r="270">
          <cell r="K270" t="str">
            <v/>
          </cell>
          <cell r="L270" t="str">
            <v/>
          </cell>
          <cell r="M270" t="str">
            <v/>
          </cell>
          <cell r="O270" t="str">
            <v/>
          </cell>
          <cell r="R270" t="str">
            <v/>
          </cell>
        </row>
        <row r="271">
          <cell r="K271" t="str">
            <v/>
          </cell>
          <cell r="L271" t="str">
            <v/>
          </cell>
          <cell r="M271" t="str">
            <v/>
          </cell>
          <cell r="O271" t="str">
            <v/>
          </cell>
          <cell r="R271" t="str">
            <v/>
          </cell>
        </row>
        <row r="272">
          <cell r="K272" t="str">
            <v/>
          </cell>
          <cell r="L272" t="str">
            <v/>
          </cell>
          <cell r="M272" t="str">
            <v/>
          </cell>
          <cell r="O272" t="str">
            <v/>
          </cell>
          <cell r="R272" t="str">
            <v/>
          </cell>
        </row>
        <row r="273">
          <cell r="K273" t="str">
            <v/>
          </cell>
          <cell r="L273" t="str">
            <v/>
          </cell>
          <cell r="M273" t="str">
            <v/>
          </cell>
          <cell r="O273" t="str">
            <v/>
          </cell>
          <cell r="R273" t="str">
            <v/>
          </cell>
        </row>
        <row r="274">
          <cell r="K274" t="str">
            <v/>
          </cell>
          <cell r="L274" t="str">
            <v/>
          </cell>
          <cell r="M274" t="str">
            <v/>
          </cell>
          <cell r="O274" t="str">
            <v/>
          </cell>
          <cell r="R274" t="str">
            <v/>
          </cell>
        </row>
        <row r="275">
          <cell r="K275" t="str">
            <v/>
          </cell>
          <cell r="L275" t="str">
            <v/>
          </cell>
          <cell r="M275" t="str">
            <v/>
          </cell>
          <cell r="O275" t="str">
            <v/>
          </cell>
          <cell r="R275" t="str">
            <v/>
          </cell>
        </row>
        <row r="276">
          <cell r="K276" t="str">
            <v/>
          </cell>
          <cell r="L276" t="str">
            <v/>
          </cell>
          <cell r="M276" t="str">
            <v/>
          </cell>
          <cell r="O276" t="str">
            <v/>
          </cell>
          <cell r="R276" t="str">
            <v/>
          </cell>
        </row>
        <row r="277">
          <cell r="K277" t="str">
            <v/>
          </cell>
          <cell r="L277" t="str">
            <v/>
          </cell>
          <cell r="M277" t="str">
            <v/>
          </cell>
          <cell r="O277" t="str">
            <v/>
          </cell>
          <cell r="R277" t="str">
            <v/>
          </cell>
        </row>
        <row r="278">
          <cell r="K278" t="str">
            <v/>
          </cell>
          <cell r="L278" t="str">
            <v/>
          </cell>
          <cell r="M278" t="str">
            <v/>
          </cell>
          <cell r="O278" t="str">
            <v/>
          </cell>
          <cell r="R278" t="str">
            <v/>
          </cell>
        </row>
        <row r="279">
          <cell r="K279" t="str">
            <v/>
          </cell>
          <cell r="L279" t="str">
            <v/>
          </cell>
          <cell r="M279" t="str">
            <v/>
          </cell>
          <cell r="O279" t="str">
            <v/>
          </cell>
          <cell r="R279" t="str">
            <v/>
          </cell>
        </row>
        <row r="280">
          <cell r="K280" t="str">
            <v/>
          </cell>
          <cell r="L280" t="str">
            <v/>
          </cell>
          <cell r="M280" t="str">
            <v/>
          </cell>
          <cell r="O280" t="str">
            <v/>
          </cell>
          <cell r="R280" t="str">
            <v/>
          </cell>
        </row>
        <row r="281">
          <cell r="K281" t="str">
            <v/>
          </cell>
          <cell r="L281" t="str">
            <v/>
          </cell>
          <cell r="M281" t="str">
            <v/>
          </cell>
          <cell r="O281" t="str">
            <v/>
          </cell>
          <cell r="R281" t="str">
            <v/>
          </cell>
        </row>
        <row r="282">
          <cell r="K282" t="str">
            <v/>
          </cell>
          <cell r="L282" t="str">
            <v/>
          </cell>
          <cell r="M282" t="str">
            <v/>
          </cell>
          <cell r="O282" t="str">
            <v/>
          </cell>
          <cell r="R282" t="str">
            <v/>
          </cell>
        </row>
        <row r="283">
          <cell r="K283" t="str">
            <v/>
          </cell>
          <cell r="L283" t="str">
            <v/>
          </cell>
          <cell r="M283" t="str">
            <v/>
          </cell>
          <cell r="O283" t="str">
            <v/>
          </cell>
          <cell r="R283" t="str">
            <v/>
          </cell>
        </row>
        <row r="284">
          <cell r="K284" t="str">
            <v/>
          </cell>
          <cell r="L284" t="str">
            <v/>
          </cell>
          <cell r="M284" t="str">
            <v/>
          </cell>
          <cell r="O284" t="str">
            <v/>
          </cell>
          <cell r="R284" t="str">
            <v/>
          </cell>
        </row>
        <row r="285">
          <cell r="K285" t="str">
            <v/>
          </cell>
          <cell r="L285" t="str">
            <v/>
          </cell>
          <cell r="M285" t="str">
            <v/>
          </cell>
          <cell r="O285" t="str">
            <v/>
          </cell>
          <cell r="R285" t="str">
            <v/>
          </cell>
        </row>
        <row r="286">
          <cell r="K286" t="str">
            <v/>
          </cell>
          <cell r="L286" t="str">
            <v/>
          </cell>
          <cell r="M286" t="str">
            <v/>
          </cell>
          <cell r="O286" t="str">
            <v/>
          </cell>
          <cell r="R286" t="str">
            <v/>
          </cell>
        </row>
        <row r="287">
          <cell r="K287" t="str">
            <v/>
          </cell>
          <cell r="L287" t="str">
            <v/>
          </cell>
          <cell r="M287" t="str">
            <v/>
          </cell>
          <cell r="O287" t="str">
            <v/>
          </cell>
          <cell r="R287" t="str">
            <v/>
          </cell>
        </row>
        <row r="288">
          <cell r="K288" t="str">
            <v/>
          </cell>
          <cell r="L288" t="str">
            <v/>
          </cell>
          <cell r="M288" t="str">
            <v/>
          </cell>
          <cell r="O288" t="str">
            <v/>
          </cell>
          <cell r="R288" t="str">
            <v/>
          </cell>
        </row>
        <row r="289">
          <cell r="K289" t="str">
            <v/>
          </cell>
          <cell r="L289" t="str">
            <v/>
          </cell>
          <cell r="M289" t="str">
            <v/>
          </cell>
          <cell r="O289" t="str">
            <v/>
          </cell>
          <cell r="R289" t="str">
            <v/>
          </cell>
        </row>
        <row r="290">
          <cell r="K290" t="str">
            <v/>
          </cell>
          <cell r="L290" t="str">
            <v/>
          </cell>
          <cell r="M290" t="str">
            <v/>
          </cell>
          <cell r="O290" t="str">
            <v/>
          </cell>
          <cell r="R290" t="str">
            <v/>
          </cell>
        </row>
        <row r="291">
          <cell r="K291" t="str">
            <v/>
          </cell>
          <cell r="L291" t="str">
            <v/>
          </cell>
          <cell r="M291" t="str">
            <v/>
          </cell>
          <cell r="O291" t="str">
            <v/>
          </cell>
          <cell r="R291" t="str">
            <v/>
          </cell>
        </row>
        <row r="292">
          <cell r="K292" t="str">
            <v/>
          </cell>
          <cell r="L292" t="str">
            <v/>
          </cell>
          <cell r="M292" t="str">
            <v/>
          </cell>
          <cell r="O292" t="str">
            <v/>
          </cell>
          <cell r="R292" t="str">
            <v/>
          </cell>
        </row>
        <row r="293">
          <cell r="K293" t="str">
            <v/>
          </cell>
          <cell r="L293" t="str">
            <v/>
          </cell>
          <cell r="M293" t="str">
            <v/>
          </cell>
          <cell r="O293" t="str">
            <v/>
          </cell>
          <cell r="R293" t="str">
            <v/>
          </cell>
        </row>
        <row r="294">
          <cell r="K294" t="str">
            <v/>
          </cell>
          <cell r="L294" t="str">
            <v/>
          </cell>
          <cell r="M294" t="str">
            <v/>
          </cell>
          <cell r="O294" t="str">
            <v/>
          </cell>
          <cell r="R294" t="str">
            <v/>
          </cell>
        </row>
        <row r="295">
          <cell r="K295" t="str">
            <v/>
          </cell>
          <cell r="L295" t="str">
            <v/>
          </cell>
          <cell r="M295" t="str">
            <v/>
          </cell>
          <cell r="O295" t="str">
            <v/>
          </cell>
          <cell r="R295" t="str">
            <v/>
          </cell>
        </row>
        <row r="296">
          <cell r="K296" t="str">
            <v/>
          </cell>
          <cell r="L296" t="str">
            <v/>
          </cell>
          <cell r="M296" t="str">
            <v/>
          </cell>
          <cell r="O296" t="str">
            <v/>
          </cell>
          <cell r="R296" t="str">
            <v/>
          </cell>
        </row>
        <row r="297">
          <cell r="K297" t="str">
            <v/>
          </cell>
          <cell r="L297" t="str">
            <v/>
          </cell>
          <cell r="M297" t="str">
            <v/>
          </cell>
          <cell r="O297" t="str">
            <v/>
          </cell>
          <cell r="R297" t="str">
            <v/>
          </cell>
        </row>
        <row r="298">
          <cell r="K298" t="str">
            <v/>
          </cell>
          <cell r="L298" t="str">
            <v/>
          </cell>
          <cell r="M298" t="str">
            <v/>
          </cell>
          <cell r="O298" t="str">
            <v/>
          </cell>
          <cell r="R298" t="str">
            <v/>
          </cell>
        </row>
        <row r="299">
          <cell r="K299" t="str">
            <v/>
          </cell>
          <cell r="L299" t="str">
            <v/>
          </cell>
          <cell r="M299" t="str">
            <v/>
          </cell>
          <cell r="O299" t="str">
            <v/>
          </cell>
          <cell r="R299" t="str">
            <v/>
          </cell>
        </row>
        <row r="300">
          <cell r="K300" t="str">
            <v/>
          </cell>
          <cell r="L300" t="str">
            <v/>
          </cell>
          <cell r="M300" t="str">
            <v/>
          </cell>
          <cell r="O300" t="str">
            <v/>
          </cell>
          <cell r="R300" t="str">
            <v/>
          </cell>
        </row>
        <row r="301">
          <cell r="K301" t="str">
            <v/>
          </cell>
          <cell r="L301" t="str">
            <v/>
          </cell>
          <cell r="M301" t="str">
            <v/>
          </cell>
          <cell r="O301" t="str">
            <v/>
          </cell>
          <cell r="R301" t="str">
            <v/>
          </cell>
        </row>
        <row r="302">
          <cell r="K302" t="str">
            <v/>
          </cell>
          <cell r="L302" t="str">
            <v/>
          </cell>
          <cell r="M302" t="str">
            <v/>
          </cell>
          <cell r="O302" t="str">
            <v/>
          </cell>
          <cell r="R302" t="str">
            <v/>
          </cell>
        </row>
        <row r="303">
          <cell r="K303" t="str">
            <v/>
          </cell>
          <cell r="L303" t="str">
            <v/>
          </cell>
          <cell r="M303" t="str">
            <v/>
          </cell>
          <cell r="O303" t="str">
            <v/>
          </cell>
          <cell r="R303" t="str">
            <v/>
          </cell>
        </row>
      </sheetData>
      <sheetData sheetId="38">
        <row r="4">
          <cell r="G4" t="str">
            <v>(pls select)</v>
          </cell>
        </row>
        <row r="8">
          <cell r="H8" t="str">
            <v>(pls select)</v>
          </cell>
        </row>
        <row r="11">
          <cell r="G11" t="str">
            <v>NA</v>
          </cell>
        </row>
        <row r="13">
          <cell r="G13" t="str">
            <v>NA</v>
          </cell>
        </row>
        <row r="20">
          <cell r="G20" t="str">
            <v>NA</v>
          </cell>
        </row>
        <row r="23">
          <cell r="G23" t="str">
            <v>NA</v>
          </cell>
        </row>
        <row r="24">
          <cell r="G24" t="str">
            <v>NA</v>
          </cell>
        </row>
        <row r="27">
          <cell r="G27" t="str">
            <v>NA</v>
          </cell>
        </row>
        <row r="29">
          <cell r="G29" t="str">
            <v>VND</v>
          </cell>
        </row>
        <row r="30">
          <cell r="G30" t="str">
            <v>payable at the beginning</v>
          </cell>
        </row>
        <row r="32">
          <cell r="G32" t="str">
            <v>(pls select)</v>
          </cell>
        </row>
        <row r="36">
          <cell r="G36" t="str">
            <v>(pls select)</v>
          </cell>
        </row>
        <row r="40">
          <cell r="G40" t="str">
            <v>(pls select)</v>
          </cell>
        </row>
        <row r="45">
          <cell r="G45" t="str">
            <v>NA</v>
          </cell>
        </row>
        <row r="49">
          <cell r="G49" t="str">
            <v>NA</v>
          </cell>
        </row>
        <row r="53">
          <cell r="G53" t="str">
            <v>NA</v>
          </cell>
        </row>
        <row r="57">
          <cell r="G57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  <cell r="H72">
            <v>0</v>
          </cell>
        </row>
        <row r="75">
          <cell r="H75">
            <v>0</v>
          </cell>
        </row>
        <row r="124"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O124" t="str">
            <v/>
          </cell>
          <cell r="Q124" t="str">
            <v/>
          </cell>
          <cell r="R124" t="str">
            <v/>
          </cell>
        </row>
        <row r="125">
          <cell r="K125" t="str">
            <v/>
          </cell>
          <cell r="L125" t="str">
            <v/>
          </cell>
          <cell r="M125" t="str">
            <v/>
          </cell>
          <cell r="O125" t="str">
            <v/>
          </cell>
          <cell r="R125" t="str">
            <v/>
          </cell>
        </row>
        <row r="126">
          <cell r="K126" t="str">
            <v/>
          </cell>
          <cell r="L126" t="str">
            <v/>
          </cell>
          <cell r="M126" t="str">
            <v/>
          </cell>
          <cell r="O126" t="str">
            <v/>
          </cell>
          <cell r="R126" t="str">
            <v/>
          </cell>
        </row>
        <row r="127">
          <cell r="K127" t="str">
            <v/>
          </cell>
          <cell r="L127" t="str">
            <v/>
          </cell>
          <cell r="M127" t="str">
            <v/>
          </cell>
          <cell r="O127" t="str">
            <v/>
          </cell>
          <cell r="R127" t="str">
            <v/>
          </cell>
        </row>
        <row r="128">
          <cell r="K128" t="str">
            <v/>
          </cell>
          <cell r="L128" t="str">
            <v/>
          </cell>
          <cell r="M128" t="str">
            <v/>
          </cell>
          <cell r="O128" t="str">
            <v/>
          </cell>
          <cell r="R128" t="str">
            <v/>
          </cell>
        </row>
        <row r="129">
          <cell r="K129" t="str">
            <v/>
          </cell>
          <cell r="L129" t="str">
            <v/>
          </cell>
          <cell r="M129" t="str">
            <v/>
          </cell>
          <cell r="O129" t="str">
            <v/>
          </cell>
          <cell r="R129" t="str">
            <v/>
          </cell>
        </row>
        <row r="130">
          <cell r="K130" t="str">
            <v/>
          </cell>
          <cell r="L130" t="str">
            <v/>
          </cell>
          <cell r="M130" t="str">
            <v/>
          </cell>
          <cell r="O130" t="str">
            <v/>
          </cell>
          <cell r="R130" t="str">
            <v/>
          </cell>
        </row>
        <row r="131">
          <cell r="K131" t="str">
            <v/>
          </cell>
          <cell r="L131" t="str">
            <v/>
          </cell>
          <cell r="M131" t="str">
            <v/>
          </cell>
          <cell r="O131" t="str">
            <v/>
          </cell>
          <cell r="R131" t="str">
            <v/>
          </cell>
        </row>
        <row r="132">
          <cell r="K132" t="str">
            <v/>
          </cell>
          <cell r="L132" t="str">
            <v/>
          </cell>
          <cell r="M132" t="str">
            <v/>
          </cell>
          <cell r="O132" t="str">
            <v/>
          </cell>
          <cell r="R132" t="str">
            <v/>
          </cell>
        </row>
        <row r="133">
          <cell r="K133" t="str">
            <v/>
          </cell>
          <cell r="L133" t="str">
            <v/>
          </cell>
          <cell r="M133" t="str">
            <v/>
          </cell>
          <cell r="O133" t="str">
            <v/>
          </cell>
          <cell r="R133" t="str">
            <v/>
          </cell>
        </row>
        <row r="134">
          <cell r="K134" t="str">
            <v/>
          </cell>
          <cell r="L134" t="str">
            <v/>
          </cell>
          <cell r="M134" t="str">
            <v/>
          </cell>
          <cell r="O134" t="str">
            <v/>
          </cell>
          <cell r="R134" t="str">
            <v/>
          </cell>
        </row>
        <row r="135">
          <cell r="K135" t="str">
            <v/>
          </cell>
          <cell r="L135" t="str">
            <v/>
          </cell>
          <cell r="M135" t="str">
            <v/>
          </cell>
          <cell r="O135" t="str">
            <v/>
          </cell>
          <cell r="R135" t="str">
            <v/>
          </cell>
        </row>
        <row r="136">
          <cell r="K136" t="str">
            <v/>
          </cell>
          <cell r="L136" t="str">
            <v/>
          </cell>
          <cell r="M136" t="str">
            <v/>
          </cell>
          <cell r="O136" t="str">
            <v/>
          </cell>
          <cell r="R136" t="str">
            <v/>
          </cell>
        </row>
        <row r="137">
          <cell r="K137" t="str">
            <v/>
          </cell>
          <cell r="L137" t="str">
            <v/>
          </cell>
          <cell r="M137" t="str">
            <v/>
          </cell>
          <cell r="O137" t="str">
            <v/>
          </cell>
          <cell r="R137" t="str">
            <v/>
          </cell>
        </row>
        <row r="138">
          <cell r="K138" t="str">
            <v/>
          </cell>
          <cell r="L138" t="str">
            <v/>
          </cell>
          <cell r="M138" t="str">
            <v/>
          </cell>
          <cell r="O138" t="str">
            <v/>
          </cell>
          <cell r="R138" t="str">
            <v/>
          </cell>
        </row>
        <row r="139">
          <cell r="K139" t="str">
            <v/>
          </cell>
          <cell r="L139" t="str">
            <v/>
          </cell>
          <cell r="M139" t="str">
            <v/>
          </cell>
          <cell r="O139" t="str">
            <v/>
          </cell>
          <cell r="R139" t="str">
            <v/>
          </cell>
        </row>
        <row r="140">
          <cell r="K140" t="str">
            <v/>
          </cell>
          <cell r="L140" t="str">
            <v/>
          </cell>
          <cell r="M140" t="str">
            <v/>
          </cell>
          <cell r="O140" t="str">
            <v/>
          </cell>
          <cell r="R140" t="str">
            <v/>
          </cell>
        </row>
        <row r="141">
          <cell r="K141" t="str">
            <v/>
          </cell>
          <cell r="L141" t="str">
            <v/>
          </cell>
          <cell r="M141" t="str">
            <v/>
          </cell>
          <cell r="O141" t="str">
            <v/>
          </cell>
          <cell r="R141" t="str">
            <v/>
          </cell>
        </row>
        <row r="142">
          <cell r="K142" t="str">
            <v/>
          </cell>
          <cell r="L142" t="str">
            <v/>
          </cell>
          <cell r="M142" t="str">
            <v/>
          </cell>
          <cell r="O142" t="str">
            <v/>
          </cell>
          <cell r="R142" t="str">
            <v/>
          </cell>
        </row>
        <row r="143">
          <cell r="K143" t="str">
            <v/>
          </cell>
          <cell r="L143" t="str">
            <v/>
          </cell>
          <cell r="M143" t="str">
            <v/>
          </cell>
          <cell r="O143" t="str">
            <v/>
          </cell>
          <cell r="R143" t="str">
            <v/>
          </cell>
        </row>
        <row r="144">
          <cell r="K144" t="str">
            <v/>
          </cell>
          <cell r="L144" t="str">
            <v/>
          </cell>
          <cell r="M144" t="str">
            <v/>
          </cell>
          <cell r="O144" t="str">
            <v/>
          </cell>
          <cell r="R144" t="str">
            <v/>
          </cell>
        </row>
        <row r="145">
          <cell r="K145" t="str">
            <v/>
          </cell>
          <cell r="L145" t="str">
            <v/>
          </cell>
          <cell r="M145" t="str">
            <v/>
          </cell>
          <cell r="O145" t="str">
            <v/>
          </cell>
          <cell r="R145" t="str">
            <v/>
          </cell>
        </row>
        <row r="146">
          <cell r="K146" t="str">
            <v/>
          </cell>
          <cell r="L146" t="str">
            <v/>
          </cell>
          <cell r="M146" t="str">
            <v/>
          </cell>
          <cell r="O146" t="str">
            <v/>
          </cell>
          <cell r="R146" t="str">
            <v/>
          </cell>
        </row>
        <row r="147">
          <cell r="K147" t="str">
            <v/>
          </cell>
          <cell r="L147" t="str">
            <v/>
          </cell>
          <cell r="M147" t="str">
            <v/>
          </cell>
          <cell r="O147" t="str">
            <v/>
          </cell>
          <cell r="R147" t="str">
            <v/>
          </cell>
        </row>
        <row r="148">
          <cell r="K148" t="str">
            <v/>
          </cell>
          <cell r="L148" t="str">
            <v/>
          </cell>
          <cell r="M148" t="str">
            <v/>
          </cell>
          <cell r="O148" t="str">
            <v/>
          </cell>
          <cell r="R148" t="str">
            <v/>
          </cell>
        </row>
        <row r="149">
          <cell r="K149" t="str">
            <v/>
          </cell>
          <cell r="L149" t="str">
            <v/>
          </cell>
          <cell r="M149" t="str">
            <v/>
          </cell>
          <cell r="O149" t="str">
            <v/>
          </cell>
          <cell r="R149" t="str">
            <v/>
          </cell>
        </row>
        <row r="150">
          <cell r="K150" t="str">
            <v/>
          </cell>
          <cell r="L150" t="str">
            <v/>
          </cell>
          <cell r="M150" t="str">
            <v/>
          </cell>
          <cell r="O150" t="str">
            <v/>
          </cell>
          <cell r="R150" t="str">
            <v/>
          </cell>
        </row>
        <row r="151">
          <cell r="K151" t="str">
            <v/>
          </cell>
          <cell r="L151" t="str">
            <v/>
          </cell>
          <cell r="M151" t="str">
            <v/>
          </cell>
          <cell r="O151" t="str">
            <v/>
          </cell>
          <cell r="R151" t="str">
            <v/>
          </cell>
        </row>
        <row r="152">
          <cell r="K152" t="str">
            <v/>
          </cell>
          <cell r="L152" t="str">
            <v/>
          </cell>
          <cell r="M152" t="str">
            <v/>
          </cell>
          <cell r="O152" t="str">
            <v/>
          </cell>
          <cell r="R152" t="str">
            <v/>
          </cell>
        </row>
        <row r="153">
          <cell r="K153" t="str">
            <v/>
          </cell>
          <cell r="L153" t="str">
            <v/>
          </cell>
          <cell r="M153" t="str">
            <v/>
          </cell>
          <cell r="O153" t="str">
            <v/>
          </cell>
          <cell r="R153" t="str">
            <v/>
          </cell>
        </row>
        <row r="154">
          <cell r="K154" t="str">
            <v/>
          </cell>
          <cell r="L154" t="str">
            <v/>
          </cell>
          <cell r="M154" t="str">
            <v/>
          </cell>
          <cell r="O154" t="str">
            <v/>
          </cell>
          <cell r="R154" t="str">
            <v/>
          </cell>
        </row>
        <row r="155">
          <cell r="K155" t="str">
            <v/>
          </cell>
          <cell r="L155" t="str">
            <v/>
          </cell>
          <cell r="M155" t="str">
            <v/>
          </cell>
          <cell r="O155" t="str">
            <v/>
          </cell>
          <cell r="R155" t="str">
            <v/>
          </cell>
        </row>
        <row r="156">
          <cell r="K156" t="str">
            <v/>
          </cell>
          <cell r="L156" t="str">
            <v/>
          </cell>
          <cell r="M156" t="str">
            <v/>
          </cell>
          <cell r="O156" t="str">
            <v/>
          </cell>
          <cell r="R156" t="str">
            <v/>
          </cell>
        </row>
        <row r="157">
          <cell r="K157" t="str">
            <v/>
          </cell>
          <cell r="L157" t="str">
            <v/>
          </cell>
          <cell r="M157" t="str">
            <v/>
          </cell>
          <cell r="O157" t="str">
            <v/>
          </cell>
          <cell r="R157" t="str">
            <v/>
          </cell>
        </row>
        <row r="158">
          <cell r="K158" t="str">
            <v/>
          </cell>
          <cell r="L158" t="str">
            <v/>
          </cell>
          <cell r="M158" t="str">
            <v/>
          </cell>
          <cell r="O158" t="str">
            <v/>
          </cell>
          <cell r="R158" t="str">
            <v/>
          </cell>
        </row>
        <row r="159">
          <cell r="K159" t="str">
            <v/>
          </cell>
          <cell r="L159" t="str">
            <v/>
          </cell>
          <cell r="M159" t="str">
            <v/>
          </cell>
          <cell r="O159" t="str">
            <v/>
          </cell>
          <cell r="R159" t="str">
            <v/>
          </cell>
        </row>
        <row r="160">
          <cell r="K160" t="str">
            <v/>
          </cell>
          <cell r="L160" t="str">
            <v/>
          </cell>
          <cell r="M160" t="str">
            <v/>
          </cell>
          <cell r="O160" t="str">
            <v/>
          </cell>
          <cell r="R160" t="str">
            <v/>
          </cell>
        </row>
        <row r="161">
          <cell r="K161" t="str">
            <v/>
          </cell>
          <cell r="L161" t="str">
            <v/>
          </cell>
          <cell r="M161" t="str">
            <v/>
          </cell>
          <cell r="O161" t="str">
            <v/>
          </cell>
          <cell r="R161" t="str">
            <v/>
          </cell>
        </row>
        <row r="162">
          <cell r="K162" t="str">
            <v/>
          </cell>
          <cell r="L162" t="str">
            <v/>
          </cell>
          <cell r="M162" t="str">
            <v/>
          </cell>
          <cell r="O162" t="str">
            <v/>
          </cell>
          <cell r="R162" t="str">
            <v/>
          </cell>
        </row>
        <row r="163">
          <cell r="K163" t="str">
            <v/>
          </cell>
          <cell r="L163" t="str">
            <v/>
          </cell>
          <cell r="M163" t="str">
            <v/>
          </cell>
          <cell r="O163" t="str">
            <v/>
          </cell>
          <cell r="R163" t="str">
            <v/>
          </cell>
        </row>
        <row r="164">
          <cell r="K164" t="str">
            <v/>
          </cell>
          <cell r="L164" t="str">
            <v/>
          </cell>
          <cell r="M164" t="str">
            <v/>
          </cell>
          <cell r="O164" t="str">
            <v/>
          </cell>
          <cell r="R164" t="str">
            <v/>
          </cell>
        </row>
        <row r="165">
          <cell r="K165" t="str">
            <v/>
          </cell>
          <cell r="L165" t="str">
            <v/>
          </cell>
          <cell r="M165" t="str">
            <v/>
          </cell>
          <cell r="O165" t="str">
            <v/>
          </cell>
          <cell r="R165" t="str">
            <v/>
          </cell>
        </row>
        <row r="166">
          <cell r="K166" t="str">
            <v/>
          </cell>
          <cell r="L166" t="str">
            <v/>
          </cell>
          <cell r="M166" t="str">
            <v/>
          </cell>
          <cell r="O166" t="str">
            <v/>
          </cell>
          <cell r="R166" t="str">
            <v/>
          </cell>
        </row>
        <row r="167">
          <cell r="K167" t="str">
            <v/>
          </cell>
          <cell r="L167" t="str">
            <v/>
          </cell>
          <cell r="M167" t="str">
            <v/>
          </cell>
          <cell r="O167" t="str">
            <v/>
          </cell>
          <cell r="R167" t="str">
            <v/>
          </cell>
        </row>
        <row r="168">
          <cell r="K168" t="str">
            <v/>
          </cell>
          <cell r="L168" t="str">
            <v/>
          </cell>
          <cell r="M168" t="str">
            <v/>
          </cell>
          <cell r="O168" t="str">
            <v/>
          </cell>
          <cell r="R168" t="str">
            <v/>
          </cell>
        </row>
        <row r="169">
          <cell r="K169" t="str">
            <v/>
          </cell>
          <cell r="L169" t="str">
            <v/>
          </cell>
          <cell r="M169" t="str">
            <v/>
          </cell>
          <cell r="O169" t="str">
            <v/>
          </cell>
          <cell r="R169" t="str">
            <v/>
          </cell>
        </row>
        <row r="170">
          <cell r="K170" t="str">
            <v/>
          </cell>
          <cell r="L170" t="str">
            <v/>
          </cell>
          <cell r="M170" t="str">
            <v/>
          </cell>
          <cell r="O170" t="str">
            <v/>
          </cell>
          <cell r="R170" t="str">
            <v/>
          </cell>
        </row>
        <row r="171">
          <cell r="K171" t="str">
            <v/>
          </cell>
          <cell r="L171" t="str">
            <v/>
          </cell>
          <cell r="M171" t="str">
            <v/>
          </cell>
          <cell r="O171" t="str">
            <v/>
          </cell>
          <cell r="R171" t="str">
            <v/>
          </cell>
        </row>
        <row r="172">
          <cell r="K172" t="str">
            <v/>
          </cell>
          <cell r="L172" t="str">
            <v/>
          </cell>
          <cell r="M172" t="str">
            <v/>
          </cell>
          <cell r="O172" t="str">
            <v/>
          </cell>
          <cell r="R172" t="str">
            <v/>
          </cell>
        </row>
        <row r="173">
          <cell r="K173" t="str">
            <v/>
          </cell>
          <cell r="L173" t="str">
            <v/>
          </cell>
          <cell r="M173" t="str">
            <v/>
          </cell>
          <cell r="O173" t="str">
            <v/>
          </cell>
          <cell r="R173" t="str">
            <v/>
          </cell>
        </row>
        <row r="174">
          <cell r="K174" t="str">
            <v/>
          </cell>
          <cell r="L174" t="str">
            <v/>
          </cell>
          <cell r="M174" t="str">
            <v/>
          </cell>
          <cell r="O174" t="str">
            <v/>
          </cell>
          <cell r="R174" t="str">
            <v/>
          </cell>
        </row>
        <row r="175">
          <cell r="K175" t="str">
            <v/>
          </cell>
          <cell r="L175" t="str">
            <v/>
          </cell>
          <cell r="M175" t="str">
            <v/>
          </cell>
          <cell r="O175" t="str">
            <v/>
          </cell>
          <cell r="R175" t="str">
            <v/>
          </cell>
        </row>
        <row r="176">
          <cell r="K176" t="str">
            <v/>
          </cell>
          <cell r="L176" t="str">
            <v/>
          </cell>
          <cell r="M176" t="str">
            <v/>
          </cell>
          <cell r="O176" t="str">
            <v/>
          </cell>
          <cell r="R176" t="str">
            <v/>
          </cell>
        </row>
        <row r="177">
          <cell r="K177" t="str">
            <v/>
          </cell>
          <cell r="L177" t="str">
            <v/>
          </cell>
          <cell r="M177" t="str">
            <v/>
          </cell>
          <cell r="O177" t="str">
            <v/>
          </cell>
          <cell r="R177" t="str">
            <v/>
          </cell>
        </row>
        <row r="178">
          <cell r="K178" t="str">
            <v/>
          </cell>
          <cell r="L178" t="str">
            <v/>
          </cell>
          <cell r="M178" t="str">
            <v/>
          </cell>
          <cell r="O178" t="str">
            <v/>
          </cell>
          <cell r="R178" t="str">
            <v/>
          </cell>
        </row>
        <row r="179">
          <cell r="K179" t="str">
            <v/>
          </cell>
          <cell r="L179" t="str">
            <v/>
          </cell>
          <cell r="M179" t="str">
            <v/>
          </cell>
          <cell r="O179" t="str">
            <v/>
          </cell>
          <cell r="R179" t="str">
            <v/>
          </cell>
        </row>
        <row r="180">
          <cell r="K180" t="str">
            <v/>
          </cell>
          <cell r="L180" t="str">
            <v/>
          </cell>
          <cell r="M180" t="str">
            <v/>
          </cell>
          <cell r="O180" t="str">
            <v/>
          </cell>
          <cell r="R180" t="str">
            <v/>
          </cell>
        </row>
        <row r="181">
          <cell r="K181" t="str">
            <v/>
          </cell>
          <cell r="L181" t="str">
            <v/>
          </cell>
          <cell r="M181" t="str">
            <v/>
          </cell>
          <cell r="O181" t="str">
            <v/>
          </cell>
          <cell r="R181" t="str">
            <v/>
          </cell>
        </row>
        <row r="182">
          <cell r="K182" t="str">
            <v/>
          </cell>
          <cell r="L182" t="str">
            <v/>
          </cell>
          <cell r="M182" t="str">
            <v/>
          </cell>
          <cell r="O182" t="str">
            <v/>
          </cell>
          <cell r="R182" t="str">
            <v/>
          </cell>
        </row>
        <row r="183">
          <cell r="K183" t="str">
            <v/>
          </cell>
          <cell r="L183" t="str">
            <v/>
          </cell>
          <cell r="M183" t="str">
            <v/>
          </cell>
          <cell r="O183" t="str">
            <v/>
          </cell>
          <cell r="R183" t="str">
            <v/>
          </cell>
        </row>
        <row r="184">
          <cell r="K184" t="str">
            <v/>
          </cell>
          <cell r="L184" t="str">
            <v/>
          </cell>
          <cell r="M184" t="str">
            <v/>
          </cell>
          <cell r="O184" t="str">
            <v/>
          </cell>
          <cell r="R184" t="str">
            <v/>
          </cell>
        </row>
        <row r="185">
          <cell r="K185" t="str">
            <v/>
          </cell>
          <cell r="L185" t="str">
            <v/>
          </cell>
          <cell r="M185" t="str">
            <v/>
          </cell>
          <cell r="O185" t="str">
            <v/>
          </cell>
          <cell r="R185" t="str">
            <v/>
          </cell>
        </row>
        <row r="186">
          <cell r="K186" t="str">
            <v/>
          </cell>
          <cell r="L186" t="str">
            <v/>
          </cell>
          <cell r="M186" t="str">
            <v/>
          </cell>
          <cell r="O186" t="str">
            <v/>
          </cell>
          <cell r="R186" t="str">
            <v/>
          </cell>
        </row>
        <row r="187">
          <cell r="K187" t="str">
            <v/>
          </cell>
          <cell r="L187" t="str">
            <v/>
          </cell>
          <cell r="M187" t="str">
            <v/>
          </cell>
          <cell r="O187" t="str">
            <v/>
          </cell>
          <cell r="R187" t="str">
            <v/>
          </cell>
        </row>
        <row r="188">
          <cell r="K188" t="str">
            <v/>
          </cell>
          <cell r="L188" t="str">
            <v/>
          </cell>
          <cell r="M188" t="str">
            <v/>
          </cell>
          <cell r="O188" t="str">
            <v/>
          </cell>
          <cell r="R188" t="str">
            <v/>
          </cell>
        </row>
        <row r="189">
          <cell r="K189" t="str">
            <v/>
          </cell>
          <cell r="L189" t="str">
            <v/>
          </cell>
          <cell r="M189" t="str">
            <v/>
          </cell>
          <cell r="O189" t="str">
            <v/>
          </cell>
          <cell r="R189" t="str">
            <v/>
          </cell>
        </row>
        <row r="190">
          <cell r="K190" t="str">
            <v/>
          </cell>
          <cell r="L190" t="str">
            <v/>
          </cell>
          <cell r="M190" t="str">
            <v/>
          </cell>
          <cell r="O190" t="str">
            <v/>
          </cell>
          <cell r="R190" t="str">
            <v/>
          </cell>
        </row>
        <row r="191">
          <cell r="K191" t="str">
            <v/>
          </cell>
          <cell r="L191" t="str">
            <v/>
          </cell>
          <cell r="M191" t="str">
            <v/>
          </cell>
          <cell r="O191" t="str">
            <v/>
          </cell>
          <cell r="R191" t="str">
            <v/>
          </cell>
        </row>
        <row r="192">
          <cell r="K192" t="str">
            <v/>
          </cell>
          <cell r="L192" t="str">
            <v/>
          </cell>
          <cell r="M192" t="str">
            <v/>
          </cell>
          <cell r="O192" t="str">
            <v/>
          </cell>
          <cell r="R192" t="str">
            <v/>
          </cell>
        </row>
        <row r="193">
          <cell r="K193" t="str">
            <v/>
          </cell>
          <cell r="L193" t="str">
            <v/>
          </cell>
          <cell r="M193" t="str">
            <v/>
          </cell>
          <cell r="O193" t="str">
            <v/>
          </cell>
          <cell r="R193" t="str">
            <v/>
          </cell>
        </row>
        <row r="194">
          <cell r="K194" t="str">
            <v/>
          </cell>
          <cell r="L194" t="str">
            <v/>
          </cell>
          <cell r="M194" t="str">
            <v/>
          </cell>
          <cell r="O194" t="str">
            <v/>
          </cell>
          <cell r="R194" t="str">
            <v/>
          </cell>
        </row>
        <row r="195">
          <cell r="K195" t="str">
            <v/>
          </cell>
          <cell r="L195" t="str">
            <v/>
          </cell>
          <cell r="M195" t="str">
            <v/>
          </cell>
          <cell r="O195" t="str">
            <v/>
          </cell>
          <cell r="R195" t="str">
            <v/>
          </cell>
        </row>
        <row r="196">
          <cell r="K196" t="str">
            <v/>
          </cell>
          <cell r="L196" t="str">
            <v/>
          </cell>
          <cell r="M196" t="str">
            <v/>
          </cell>
          <cell r="O196" t="str">
            <v/>
          </cell>
          <cell r="R196" t="str">
            <v/>
          </cell>
        </row>
        <row r="197">
          <cell r="K197" t="str">
            <v/>
          </cell>
          <cell r="L197" t="str">
            <v/>
          </cell>
          <cell r="M197" t="str">
            <v/>
          </cell>
          <cell r="O197" t="str">
            <v/>
          </cell>
          <cell r="R197" t="str">
            <v/>
          </cell>
        </row>
        <row r="198">
          <cell r="K198" t="str">
            <v/>
          </cell>
          <cell r="L198" t="str">
            <v/>
          </cell>
          <cell r="M198" t="str">
            <v/>
          </cell>
          <cell r="O198" t="str">
            <v/>
          </cell>
          <cell r="R198" t="str">
            <v/>
          </cell>
        </row>
        <row r="199">
          <cell r="K199" t="str">
            <v/>
          </cell>
          <cell r="L199" t="str">
            <v/>
          </cell>
          <cell r="M199" t="str">
            <v/>
          </cell>
          <cell r="O199" t="str">
            <v/>
          </cell>
          <cell r="R199" t="str">
            <v/>
          </cell>
        </row>
        <row r="200">
          <cell r="K200" t="str">
            <v/>
          </cell>
          <cell r="L200" t="str">
            <v/>
          </cell>
          <cell r="M200" t="str">
            <v/>
          </cell>
          <cell r="O200" t="str">
            <v/>
          </cell>
          <cell r="R200" t="str">
            <v/>
          </cell>
        </row>
        <row r="201">
          <cell r="K201" t="str">
            <v/>
          </cell>
          <cell r="L201" t="str">
            <v/>
          </cell>
          <cell r="M201" t="str">
            <v/>
          </cell>
          <cell r="O201" t="str">
            <v/>
          </cell>
          <cell r="R201" t="str">
            <v/>
          </cell>
        </row>
        <row r="202">
          <cell r="K202" t="str">
            <v/>
          </cell>
          <cell r="L202" t="str">
            <v/>
          </cell>
          <cell r="M202" t="str">
            <v/>
          </cell>
          <cell r="O202" t="str">
            <v/>
          </cell>
          <cell r="R202" t="str">
            <v/>
          </cell>
        </row>
        <row r="203">
          <cell r="K203" t="str">
            <v/>
          </cell>
          <cell r="L203" t="str">
            <v/>
          </cell>
          <cell r="M203" t="str">
            <v/>
          </cell>
          <cell r="O203" t="str">
            <v/>
          </cell>
          <cell r="R203" t="str">
            <v/>
          </cell>
        </row>
        <row r="204">
          <cell r="K204" t="str">
            <v/>
          </cell>
          <cell r="L204" t="str">
            <v/>
          </cell>
          <cell r="M204" t="str">
            <v/>
          </cell>
          <cell r="O204" t="str">
            <v/>
          </cell>
          <cell r="R204" t="str">
            <v/>
          </cell>
        </row>
        <row r="205">
          <cell r="K205" t="str">
            <v/>
          </cell>
          <cell r="L205" t="str">
            <v/>
          </cell>
          <cell r="M205" t="str">
            <v/>
          </cell>
          <cell r="O205" t="str">
            <v/>
          </cell>
          <cell r="R205" t="str">
            <v/>
          </cell>
        </row>
        <row r="206">
          <cell r="K206" t="str">
            <v/>
          </cell>
          <cell r="L206" t="str">
            <v/>
          </cell>
          <cell r="M206" t="str">
            <v/>
          </cell>
          <cell r="O206" t="str">
            <v/>
          </cell>
          <cell r="R206" t="str">
            <v/>
          </cell>
        </row>
        <row r="207">
          <cell r="K207" t="str">
            <v/>
          </cell>
          <cell r="L207" t="str">
            <v/>
          </cell>
          <cell r="M207" t="str">
            <v/>
          </cell>
          <cell r="O207" t="str">
            <v/>
          </cell>
          <cell r="R207" t="str">
            <v/>
          </cell>
        </row>
        <row r="208">
          <cell r="K208" t="str">
            <v/>
          </cell>
          <cell r="L208" t="str">
            <v/>
          </cell>
          <cell r="M208" t="str">
            <v/>
          </cell>
          <cell r="O208" t="str">
            <v/>
          </cell>
          <cell r="R208" t="str">
            <v/>
          </cell>
        </row>
        <row r="209">
          <cell r="K209" t="str">
            <v/>
          </cell>
          <cell r="L209" t="str">
            <v/>
          </cell>
          <cell r="M209" t="str">
            <v/>
          </cell>
          <cell r="O209" t="str">
            <v/>
          </cell>
          <cell r="R209" t="str">
            <v/>
          </cell>
        </row>
        <row r="210">
          <cell r="K210" t="str">
            <v/>
          </cell>
          <cell r="L210" t="str">
            <v/>
          </cell>
          <cell r="M210" t="str">
            <v/>
          </cell>
          <cell r="O210" t="str">
            <v/>
          </cell>
          <cell r="R210" t="str">
            <v/>
          </cell>
        </row>
        <row r="211">
          <cell r="K211" t="str">
            <v/>
          </cell>
          <cell r="L211" t="str">
            <v/>
          </cell>
          <cell r="M211" t="str">
            <v/>
          </cell>
          <cell r="O211" t="str">
            <v/>
          </cell>
          <cell r="R211" t="str">
            <v/>
          </cell>
        </row>
        <row r="212">
          <cell r="K212" t="str">
            <v/>
          </cell>
          <cell r="L212" t="str">
            <v/>
          </cell>
          <cell r="M212" t="str">
            <v/>
          </cell>
          <cell r="O212" t="str">
            <v/>
          </cell>
          <cell r="R212" t="str">
            <v/>
          </cell>
        </row>
        <row r="213">
          <cell r="K213" t="str">
            <v/>
          </cell>
          <cell r="L213" t="str">
            <v/>
          </cell>
          <cell r="M213" t="str">
            <v/>
          </cell>
          <cell r="O213" t="str">
            <v/>
          </cell>
          <cell r="R213" t="str">
            <v/>
          </cell>
        </row>
        <row r="214">
          <cell r="K214" t="str">
            <v/>
          </cell>
          <cell r="L214" t="str">
            <v/>
          </cell>
          <cell r="M214" t="str">
            <v/>
          </cell>
          <cell r="O214" t="str">
            <v/>
          </cell>
          <cell r="R214" t="str">
            <v/>
          </cell>
        </row>
        <row r="215">
          <cell r="K215" t="str">
            <v/>
          </cell>
          <cell r="L215" t="str">
            <v/>
          </cell>
          <cell r="M215" t="str">
            <v/>
          </cell>
          <cell r="O215" t="str">
            <v/>
          </cell>
          <cell r="R215" t="str">
            <v/>
          </cell>
        </row>
        <row r="216">
          <cell r="K216" t="str">
            <v/>
          </cell>
          <cell r="L216" t="str">
            <v/>
          </cell>
          <cell r="M216" t="str">
            <v/>
          </cell>
          <cell r="O216" t="str">
            <v/>
          </cell>
          <cell r="R216" t="str">
            <v/>
          </cell>
        </row>
        <row r="217">
          <cell r="K217" t="str">
            <v/>
          </cell>
          <cell r="L217" t="str">
            <v/>
          </cell>
          <cell r="M217" t="str">
            <v/>
          </cell>
          <cell r="O217" t="str">
            <v/>
          </cell>
          <cell r="R217" t="str">
            <v/>
          </cell>
        </row>
        <row r="218">
          <cell r="K218" t="str">
            <v/>
          </cell>
          <cell r="L218" t="str">
            <v/>
          </cell>
          <cell r="M218" t="str">
            <v/>
          </cell>
          <cell r="O218" t="str">
            <v/>
          </cell>
          <cell r="R218" t="str">
            <v/>
          </cell>
        </row>
        <row r="219">
          <cell r="K219" t="str">
            <v/>
          </cell>
          <cell r="L219" t="str">
            <v/>
          </cell>
          <cell r="M219" t="str">
            <v/>
          </cell>
          <cell r="O219" t="str">
            <v/>
          </cell>
          <cell r="R219" t="str">
            <v/>
          </cell>
        </row>
        <row r="220">
          <cell r="K220" t="str">
            <v/>
          </cell>
          <cell r="L220" t="str">
            <v/>
          </cell>
          <cell r="M220" t="str">
            <v/>
          </cell>
          <cell r="O220" t="str">
            <v/>
          </cell>
          <cell r="R220" t="str">
            <v/>
          </cell>
        </row>
        <row r="221">
          <cell r="K221" t="str">
            <v/>
          </cell>
          <cell r="L221" t="str">
            <v/>
          </cell>
          <cell r="M221" t="str">
            <v/>
          </cell>
          <cell r="O221" t="str">
            <v/>
          </cell>
          <cell r="R221" t="str">
            <v/>
          </cell>
        </row>
        <row r="222">
          <cell r="K222" t="str">
            <v/>
          </cell>
          <cell r="L222" t="str">
            <v/>
          </cell>
          <cell r="M222" t="str">
            <v/>
          </cell>
          <cell r="O222" t="str">
            <v/>
          </cell>
          <cell r="R222" t="str">
            <v/>
          </cell>
        </row>
        <row r="223">
          <cell r="K223" t="str">
            <v/>
          </cell>
          <cell r="L223" t="str">
            <v/>
          </cell>
          <cell r="M223" t="str">
            <v/>
          </cell>
          <cell r="O223" t="str">
            <v/>
          </cell>
          <cell r="R223" t="str">
            <v/>
          </cell>
        </row>
        <row r="224">
          <cell r="K224" t="str">
            <v/>
          </cell>
          <cell r="L224" t="str">
            <v/>
          </cell>
          <cell r="M224" t="str">
            <v/>
          </cell>
          <cell r="O224" t="str">
            <v/>
          </cell>
          <cell r="R224" t="str">
            <v/>
          </cell>
        </row>
        <row r="225">
          <cell r="K225" t="str">
            <v/>
          </cell>
          <cell r="L225" t="str">
            <v/>
          </cell>
          <cell r="M225" t="str">
            <v/>
          </cell>
          <cell r="O225" t="str">
            <v/>
          </cell>
          <cell r="R225" t="str">
            <v/>
          </cell>
        </row>
        <row r="226">
          <cell r="K226" t="str">
            <v/>
          </cell>
          <cell r="L226" t="str">
            <v/>
          </cell>
          <cell r="M226" t="str">
            <v/>
          </cell>
          <cell r="O226" t="str">
            <v/>
          </cell>
          <cell r="R226" t="str">
            <v/>
          </cell>
        </row>
        <row r="227">
          <cell r="K227" t="str">
            <v/>
          </cell>
          <cell r="L227" t="str">
            <v/>
          </cell>
          <cell r="M227" t="str">
            <v/>
          </cell>
          <cell r="O227" t="str">
            <v/>
          </cell>
          <cell r="R227" t="str">
            <v/>
          </cell>
        </row>
        <row r="228">
          <cell r="K228" t="str">
            <v/>
          </cell>
          <cell r="L228" t="str">
            <v/>
          </cell>
          <cell r="M228" t="str">
            <v/>
          </cell>
          <cell r="O228" t="str">
            <v/>
          </cell>
          <cell r="R228" t="str">
            <v/>
          </cell>
        </row>
        <row r="229">
          <cell r="K229" t="str">
            <v/>
          </cell>
          <cell r="L229" t="str">
            <v/>
          </cell>
          <cell r="M229" t="str">
            <v/>
          </cell>
          <cell r="O229" t="str">
            <v/>
          </cell>
          <cell r="R229" t="str">
            <v/>
          </cell>
        </row>
        <row r="230">
          <cell r="K230" t="str">
            <v/>
          </cell>
          <cell r="L230" t="str">
            <v/>
          </cell>
          <cell r="M230" t="str">
            <v/>
          </cell>
          <cell r="O230" t="str">
            <v/>
          </cell>
          <cell r="R230" t="str">
            <v/>
          </cell>
        </row>
        <row r="231">
          <cell r="K231" t="str">
            <v/>
          </cell>
          <cell r="L231" t="str">
            <v/>
          </cell>
          <cell r="M231" t="str">
            <v/>
          </cell>
          <cell r="O231" t="str">
            <v/>
          </cell>
          <cell r="R231" t="str">
            <v/>
          </cell>
        </row>
        <row r="232">
          <cell r="K232" t="str">
            <v/>
          </cell>
          <cell r="L232" t="str">
            <v/>
          </cell>
          <cell r="M232" t="str">
            <v/>
          </cell>
          <cell r="O232" t="str">
            <v/>
          </cell>
          <cell r="R232" t="str">
            <v/>
          </cell>
        </row>
        <row r="233">
          <cell r="K233" t="str">
            <v/>
          </cell>
          <cell r="L233" t="str">
            <v/>
          </cell>
          <cell r="M233" t="str">
            <v/>
          </cell>
          <cell r="O233" t="str">
            <v/>
          </cell>
          <cell r="R233" t="str">
            <v/>
          </cell>
        </row>
        <row r="234">
          <cell r="K234" t="str">
            <v/>
          </cell>
          <cell r="L234" t="str">
            <v/>
          </cell>
          <cell r="M234" t="str">
            <v/>
          </cell>
          <cell r="O234" t="str">
            <v/>
          </cell>
          <cell r="R234" t="str">
            <v/>
          </cell>
        </row>
        <row r="235">
          <cell r="K235" t="str">
            <v/>
          </cell>
          <cell r="L235" t="str">
            <v/>
          </cell>
          <cell r="M235" t="str">
            <v/>
          </cell>
          <cell r="O235" t="str">
            <v/>
          </cell>
          <cell r="R235" t="str">
            <v/>
          </cell>
        </row>
        <row r="236">
          <cell r="K236" t="str">
            <v/>
          </cell>
          <cell r="L236" t="str">
            <v/>
          </cell>
          <cell r="M236" t="str">
            <v/>
          </cell>
          <cell r="O236" t="str">
            <v/>
          </cell>
          <cell r="R236" t="str">
            <v/>
          </cell>
        </row>
        <row r="237">
          <cell r="K237" t="str">
            <v/>
          </cell>
          <cell r="L237" t="str">
            <v/>
          </cell>
          <cell r="M237" t="str">
            <v/>
          </cell>
          <cell r="O237" t="str">
            <v/>
          </cell>
          <cell r="R237" t="str">
            <v/>
          </cell>
        </row>
        <row r="238">
          <cell r="K238" t="str">
            <v/>
          </cell>
          <cell r="L238" t="str">
            <v/>
          </cell>
          <cell r="M238" t="str">
            <v/>
          </cell>
          <cell r="O238" t="str">
            <v/>
          </cell>
          <cell r="R238" t="str">
            <v/>
          </cell>
        </row>
        <row r="239">
          <cell r="K239" t="str">
            <v/>
          </cell>
          <cell r="L239" t="str">
            <v/>
          </cell>
          <cell r="M239" t="str">
            <v/>
          </cell>
          <cell r="O239" t="str">
            <v/>
          </cell>
          <cell r="R239" t="str">
            <v/>
          </cell>
        </row>
        <row r="240">
          <cell r="K240" t="str">
            <v/>
          </cell>
          <cell r="L240" t="str">
            <v/>
          </cell>
          <cell r="M240" t="str">
            <v/>
          </cell>
          <cell r="O240" t="str">
            <v/>
          </cell>
          <cell r="R240" t="str">
            <v/>
          </cell>
        </row>
        <row r="241">
          <cell r="K241" t="str">
            <v/>
          </cell>
          <cell r="L241" t="str">
            <v/>
          </cell>
          <cell r="M241" t="str">
            <v/>
          </cell>
          <cell r="O241" t="str">
            <v/>
          </cell>
          <cell r="R241" t="str">
            <v/>
          </cell>
        </row>
        <row r="242">
          <cell r="K242" t="str">
            <v/>
          </cell>
          <cell r="L242" t="str">
            <v/>
          </cell>
          <cell r="M242" t="str">
            <v/>
          </cell>
          <cell r="O242" t="str">
            <v/>
          </cell>
          <cell r="R242" t="str">
            <v/>
          </cell>
        </row>
        <row r="243">
          <cell r="K243" t="str">
            <v/>
          </cell>
          <cell r="L243" t="str">
            <v/>
          </cell>
          <cell r="M243" t="str">
            <v/>
          </cell>
          <cell r="O243" t="str">
            <v/>
          </cell>
          <cell r="R243" t="str">
            <v/>
          </cell>
        </row>
        <row r="244">
          <cell r="K244" t="str">
            <v/>
          </cell>
          <cell r="L244" t="str">
            <v/>
          </cell>
          <cell r="M244" t="str">
            <v/>
          </cell>
          <cell r="O244" t="str">
            <v/>
          </cell>
          <cell r="R244" t="str">
            <v/>
          </cell>
        </row>
        <row r="245">
          <cell r="K245" t="str">
            <v/>
          </cell>
          <cell r="L245" t="str">
            <v/>
          </cell>
          <cell r="M245" t="str">
            <v/>
          </cell>
          <cell r="O245" t="str">
            <v/>
          </cell>
          <cell r="R245" t="str">
            <v/>
          </cell>
        </row>
        <row r="246">
          <cell r="K246" t="str">
            <v/>
          </cell>
          <cell r="L246" t="str">
            <v/>
          </cell>
          <cell r="M246" t="str">
            <v/>
          </cell>
          <cell r="O246" t="str">
            <v/>
          </cell>
          <cell r="R246" t="str">
            <v/>
          </cell>
        </row>
        <row r="247">
          <cell r="K247" t="str">
            <v/>
          </cell>
          <cell r="L247" t="str">
            <v/>
          </cell>
          <cell r="M247" t="str">
            <v/>
          </cell>
          <cell r="O247" t="str">
            <v/>
          </cell>
          <cell r="R247" t="str">
            <v/>
          </cell>
        </row>
        <row r="248">
          <cell r="K248" t="str">
            <v/>
          </cell>
          <cell r="L248" t="str">
            <v/>
          </cell>
          <cell r="M248" t="str">
            <v/>
          </cell>
          <cell r="O248" t="str">
            <v/>
          </cell>
          <cell r="R248" t="str">
            <v/>
          </cell>
        </row>
        <row r="249">
          <cell r="K249" t="str">
            <v/>
          </cell>
          <cell r="L249" t="str">
            <v/>
          </cell>
          <cell r="M249" t="str">
            <v/>
          </cell>
          <cell r="O249" t="str">
            <v/>
          </cell>
          <cell r="R249" t="str">
            <v/>
          </cell>
        </row>
        <row r="250">
          <cell r="K250" t="str">
            <v/>
          </cell>
          <cell r="L250" t="str">
            <v/>
          </cell>
          <cell r="M250" t="str">
            <v/>
          </cell>
          <cell r="O250" t="str">
            <v/>
          </cell>
          <cell r="R250" t="str">
            <v/>
          </cell>
        </row>
        <row r="251">
          <cell r="K251" t="str">
            <v/>
          </cell>
          <cell r="L251" t="str">
            <v/>
          </cell>
          <cell r="M251" t="str">
            <v/>
          </cell>
          <cell r="O251" t="str">
            <v/>
          </cell>
          <cell r="R251" t="str">
            <v/>
          </cell>
        </row>
        <row r="252">
          <cell r="K252" t="str">
            <v/>
          </cell>
          <cell r="L252" t="str">
            <v/>
          </cell>
          <cell r="M252" t="str">
            <v/>
          </cell>
          <cell r="O252" t="str">
            <v/>
          </cell>
          <cell r="R252" t="str">
            <v/>
          </cell>
        </row>
        <row r="253">
          <cell r="K253" t="str">
            <v/>
          </cell>
          <cell r="L253" t="str">
            <v/>
          </cell>
          <cell r="M253" t="str">
            <v/>
          </cell>
          <cell r="O253" t="str">
            <v/>
          </cell>
          <cell r="R253" t="str">
            <v/>
          </cell>
        </row>
        <row r="254">
          <cell r="K254" t="str">
            <v/>
          </cell>
          <cell r="L254" t="str">
            <v/>
          </cell>
          <cell r="M254" t="str">
            <v/>
          </cell>
          <cell r="O254" t="str">
            <v/>
          </cell>
          <cell r="R254" t="str">
            <v/>
          </cell>
        </row>
        <row r="255">
          <cell r="K255" t="str">
            <v/>
          </cell>
          <cell r="L255" t="str">
            <v/>
          </cell>
          <cell r="M255" t="str">
            <v/>
          </cell>
          <cell r="O255" t="str">
            <v/>
          </cell>
          <cell r="R255" t="str">
            <v/>
          </cell>
        </row>
        <row r="256">
          <cell r="K256" t="str">
            <v/>
          </cell>
          <cell r="L256" t="str">
            <v/>
          </cell>
          <cell r="M256" t="str">
            <v/>
          </cell>
          <cell r="O256" t="str">
            <v/>
          </cell>
          <cell r="R256" t="str">
            <v/>
          </cell>
        </row>
        <row r="257">
          <cell r="K257" t="str">
            <v/>
          </cell>
          <cell r="L257" t="str">
            <v/>
          </cell>
          <cell r="M257" t="str">
            <v/>
          </cell>
          <cell r="O257" t="str">
            <v/>
          </cell>
          <cell r="R257" t="str">
            <v/>
          </cell>
        </row>
        <row r="258">
          <cell r="K258" t="str">
            <v/>
          </cell>
          <cell r="L258" t="str">
            <v/>
          </cell>
          <cell r="M258" t="str">
            <v/>
          </cell>
          <cell r="O258" t="str">
            <v/>
          </cell>
          <cell r="R258" t="str">
            <v/>
          </cell>
        </row>
        <row r="259">
          <cell r="K259" t="str">
            <v/>
          </cell>
          <cell r="L259" t="str">
            <v/>
          </cell>
          <cell r="M259" t="str">
            <v/>
          </cell>
          <cell r="O259" t="str">
            <v/>
          </cell>
          <cell r="R259" t="str">
            <v/>
          </cell>
        </row>
        <row r="260">
          <cell r="K260" t="str">
            <v/>
          </cell>
          <cell r="L260" t="str">
            <v/>
          </cell>
          <cell r="M260" t="str">
            <v/>
          </cell>
          <cell r="O260" t="str">
            <v/>
          </cell>
          <cell r="R260" t="str">
            <v/>
          </cell>
        </row>
        <row r="261">
          <cell r="K261" t="str">
            <v/>
          </cell>
          <cell r="L261" t="str">
            <v/>
          </cell>
          <cell r="M261" t="str">
            <v/>
          </cell>
          <cell r="O261" t="str">
            <v/>
          </cell>
          <cell r="R261" t="str">
            <v/>
          </cell>
        </row>
        <row r="262">
          <cell r="K262" t="str">
            <v/>
          </cell>
          <cell r="L262" t="str">
            <v/>
          </cell>
          <cell r="M262" t="str">
            <v/>
          </cell>
          <cell r="O262" t="str">
            <v/>
          </cell>
          <cell r="R262" t="str">
            <v/>
          </cell>
        </row>
        <row r="263">
          <cell r="K263" t="str">
            <v/>
          </cell>
          <cell r="L263" t="str">
            <v/>
          </cell>
          <cell r="M263" t="str">
            <v/>
          </cell>
          <cell r="O263" t="str">
            <v/>
          </cell>
          <cell r="R263" t="str">
            <v/>
          </cell>
        </row>
        <row r="264">
          <cell r="K264" t="str">
            <v/>
          </cell>
          <cell r="L264" t="str">
            <v/>
          </cell>
          <cell r="M264" t="str">
            <v/>
          </cell>
          <cell r="O264" t="str">
            <v/>
          </cell>
          <cell r="R264" t="str">
            <v/>
          </cell>
        </row>
        <row r="265">
          <cell r="K265" t="str">
            <v/>
          </cell>
          <cell r="L265" t="str">
            <v/>
          </cell>
          <cell r="M265" t="str">
            <v/>
          </cell>
          <cell r="O265" t="str">
            <v/>
          </cell>
          <cell r="R265" t="str">
            <v/>
          </cell>
        </row>
        <row r="266">
          <cell r="K266" t="str">
            <v/>
          </cell>
          <cell r="L266" t="str">
            <v/>
          </cell>
          <cell r="M266" t="str">
            <v/>
          </cell>
          <cell r="O266" t="str">
            <v/>
          </cell>
          <cell r="R266" t="str">
            <v/>
          </cell>
        </row>
        <row r="267">
          <cell r="K267" t="str">
            <v/>
          </cell>
          <cell r="L267" t="str">
            <v/>
          </cell>
          <cell r="M267" t="str">
            <v/>
          </cell>
          <cell r="O267" t="str">
            <v/>
          </cell>
          <cell r="R267" t="str">
            <v/>
          </cell>
        </row>
        <row r="268">
          <cell r="K268" t="str">
            <v/>
          </cell>
          <cell r="L268" t="str">
            <v/>
          </cell>
          <cell r="M268" t="str">
            <v/>
          </cell>
          <cell r="O268" t="str">
            <v/>
          </cell>
          <cell r="R268" t="str">
            <v/>
          </cell>
        </row>
        <row r="269">
          <cell r="K269" t="str">
            <v/>
          </cell>
          <cell r="L269" t="str">
            <v/>
          </cell>
          <cell r="M269" t="str">
            <v/>
          </cell>
          <cell r="O269" t="str">
            <v/>
          </cell>
          <cell r="R269" t="str">
            <v/>
          </cell>
        </row>
        <row r="270">
          <cell r="K270" t="str">
            <v/>
          </cell>
          <cell r="L270" t="str">
            <v/>
          </cell>
          <cell r="M270" t="str">
            <v/>
          </cell>
          <cell r="O270" t="str">
            <v/>
          </cell>
          <cell r="R270" t="str">
            <v/>
          </cell>
        </row>
        <row r="271">
          <cell r="K271" t="str">
            <v/>
          </cell>
          <cell r="L271" t="str">
            <v/>
          </cell>
          <cell r="M271" t="str">
            <v/>
          </cell>
          <cell r="O271" t="str">
            <v/>
          </cell>
          <cell r="R271" t="str">
            <v/>
          </cell>
        </row>
        <row r="272">
          <cell r="K272" t="str">
            <v/>
          </cell>
          <cell r="L272" t="str">
            <v/>
          </cell>
          <cell r="M272" t="str">
            <v/>
          </cell>
          <cell r="O272" t="str">
            <v/>
          </cell>
          <cell r="R272" t="str">
            <v/>
          </cell>
        </row>
        <row r="273">
          <cell r="K273" t="str">
            <v/>
          </cell>
          <cell r="L273" t="str">
            <v/>
          </cell>
          <cell r="M273" t="str">
            <v/>
          </cell>
          <cell r="O273" t="str">
            <v/>
          </cell>
          <cell r="R273" t="str">
            <v/>
          </cell>
        </row>
        <row r="274">
          <cell r="K274" t="str">
            <v/>
          </cell>
          <cell r="L274" t="str">
            <v/>
          </cell>
          <cell r="M274" t="str">
            <v/>
          </cell>
          <cell r="O274" t="str">
            <v/>
          </cell>
          <cell r="R274" t="str">
            <v/>
          </cell>
        </row>
        <row r="275">
          <cell r="K275" t="str">
            <v/>
          </cell>
          <cell r="L275" t="str">
            <v/>
          </cell>
          <cell r="M275" t="str">
            <v/>
          </cell>
          <cell r="O275" t="str">
            <v/>
          </cell>
          <cell r="R275" t="str">
            <v/>
          </cell>
        </row>
        <row r="276">
          <cell r="K276" t="str">
            <v/>
          </cell>
          <cell r="L276" t="str">
            <v/>
          </cell>
          <cell r="M276" t="str">
            <v/>
          </cell>
          <cell r="O276" t="str">
            <v/>
          </cell>
          <cell r="R276" t="str">
            <v/>
          </cell>
        </row>
        <row r="277">
          <cell r="K277" t="str">
            <v/>
          </cell>
          <cell r="L277" t="str">
            <v/>
          </cell>
          <cell r="M277" t="str">
            <v/>
          </cell>
          <cell r="O277" t="str">
            <v/>
          </cell>
          <cell r="R277" t="str">
            <v/>
          </cell>
        </row>
        <row r="278">
          <cell r="K278" t="str">
            <v/>
          </cell>
          <cell r="L278" t="str">
            <v/>
          </cell>
          <cell r="M278" t="str">
            <v/>
          </cell>
          <cell r="O278" t="str">
            <v/>
          </cell>
          <cell r="R278" t="str">
            <v/>
          </cell>
        </row>
        <row r="279">
          <cell r="K279" t="str">
            <v/>
          </cell>
          <cell r="L279" t="str">
            <v/>
          </cell>
          <cell r="M279" t="str">
            <v/>
          </cell>
          <cell r="O279" t="str">
            <v/>
          </cell>
          <cell r="R279" t="str">
            <v/>
          </cell>
        </row>
        <row r="280">
          <cell r="K280" t="str">
            <v/>
          </cell>
          <cell r="L280" t="str">
            <v/>
          </cell>
          <cell r="M280" t="str">
            <v/>
          </cell>
          <cell r="O280" t="str">
            <v/>
          </cell>
          <cell r="R280" t="str">
            <v/>
          </cell>
        </row>
        <row r="281">
          <cell r="K281" t="str">
            <v/>
          </cell>
          <cell r="L281" t="str">
            <v/>
          </cell>
          <cell r="M281" t="str">
            <v/>
          </cell>
          <cell r="O281" t="str">
            <v/>
          </cell>
          <cell r="R281" t="str">
            <v/>
          </cell>
        </row>
        <row r="282">
          <cell r="K282" t="str">
            <v/>
          </cell>
          <cell r="L282" t="str">
            <v/>
          </cell>
          <cell r="M282" t="str">
            <v/>
          </cell>
          <cell r="O282" t="str">
            <v/>
          </cell>
          <cell r="R282" t="str">
            <v/>
          </cell>
        </row>
        <row r="283">
          <cell r="K283" t="str">
            <v/>
          </cell>
          <cell r="L283" t="str">
            <v/>
          </cell>
          <cell r="M283" t="str">
            <v/>
          </cell>
          <cell r="O283" t="str">
            <v/>
          </cell>
          <cell r="R283" t="str">
            <v/>
          </cell>
        </row>
        <row r="284">
          <cell r="K284" t="str">
            <v/>
          </cell>
          <cell r="L284" t="str">
            <v/>
          </cell>
          <cell r="M284" t="str">
            <v/>
          </cell>
          <cell r="O284" t="str">
            <v/>
          </cell>
          <cell r="R284" t="str">
            <v/>
          </cell>
        </row>
        <row r="285">
          <cell r="K285" t="str">
            <v/>
          </cell>
          <cell r="L285" t="str">
            <v/>
          </cell>
          <cell r="M285" t="str">
            <v/>
          </cell>
          <cell r="O285" t="str">
            <v/>
          </cell>
          <cell r="R285" t="str">
            <v/>
          </cell>
        </row>
        <row r="286">
          <cell r="K286" t="str">
            <v/>
          </cell>
          <cell r="L286" t="str">
            <v/>
          </cell>
          <cell r="M286" t="str">
            <v/>
          </cell>
          <cell r="O286" t="str">
            <v/>
          </cell>
          <cell r="R286" t="str">
            <v/>
          </cell>
        </row>
        <row r="287">
          <cell r="K287" t="str">
            <v/>
          </cell>
          <cell r="L287" t="str">
            <v/>
          </cell>
          <cell r="M287" t="str">
            <v/>
          </cell>
          <cell r="O287" t="str">
            <v/>
          </cell>
          <cell r="R287" t="str">
            <v/>
          </cell>
        </row>
        <row r="288">
          <cell r="K288" t="str">
            <v/>
          </cell>
          <cell r="L288" t="str">
            <v/>
          </cell>
          <cell r="M288" t="str">
            <v/>
          </cell>
          <cell r="O288" t="str">
            <v/>
          </cell>
          <cell r="R288" t="str">
            <v/>
          </cell>
        </row>
        <row r="289">
          <cell r="K289" t="str">
            <v/>
          </cell>
          <cell r="L289" t="str">
            <v/>
          </cell>
          <cell r="M289" t="str">
            <v/>
          </cell>
          <cell r="O289" t="str">
            <v/>
          </cell>
          <cell r="R289" t="str">
            <v/>
          </cell>
        </row>
        <row r="290">
          <cell r="K290" t="str">
            <v/>
          </cell>
          <cell r="L290" t="str">
            <v/>
          </cell>
          <cell r="M290" t="str">
            <v/>
          </cell>
          <cell r="O290" t="str">
            <v/>
          </cell>
          <cell r="R290" t="str">
            <v/>
          </cell>
        </row>
        <row r="291">
          <cell r="K291" t="str">
            <v/>
          </cell>
          <cell r="L291" t="str">
            <v/>
          </cell>
          <cell r="M291" t="str">
            <v/>
          </cell>
          <cell r="O291" t="str">
            <v/>
          </cell>
          <cell r="R291" t="str">
            <v/>
          </cell>
        </row>
        <row r="292">
          <cell r="K292" t="str">
            <v/>
          </cell>
          <cell r="L292" t="str">
            <v/>
          </cell>
          <cell r="M292" t="str">
            <v/>
          </cell>
          <cell r="O292" t="str">
            <v/>
          </cell>
          <cell r="R292" t="str">
            <v/>
          </cell>
        </row>
        <row r="293">
          <cell r="K293" t="str">
            <v/>
          </cell>
          <cell r="L293" t="str">
            <v/>
          </cell>
          <cell r="M293" t="str">
            <v/>
          </cell>
          <cell r="O293" t="str">
            <v/>
          </cell>
          <cell r="R293" t="str">
            <v/>
          </cell>
        </row>
        <row r="294">
          <cell r="K294" t="str">
            <v/>
          </cell>
          <cell r="L294" t="str">
            <v/>
          </cell>
          <cell r="M294" t="str">
            <v/>
          </cell>
          <cell r="O294" t="str">
            <v/>
          </cell>
          <cell r="R294" t="str">
            <v/>
          </cell>
        </row>
        <row r="295">
          <cell r="K295" t="str">
            <v/>
          </cell>
          <cell r="L295" t="str">
            <v/>
          </cell>
          <cell r="M295" t="str">
            <v/>
          </cell>
          <cell r="O295" t="str">
            <v/>
          </cell>
          <cell r="R295" t="str">
            <v/>
          </cell>
        </row>
        <row r="296">
          <cell r="K296" t="str">
            <v/>
          </cell>
          <cell r="L296" t="str">
            <v/>
          </cell>
          <cell r="M296" t="str">
            <v/>
          </cell>
          <cell r="O296" t="str">
            <v/>
          </cell>
          <cell r="R296" t="str">
            <v/>
          </cell>
        </row>
        <row r="297">
          <cell r="K297" t="str">
            <v/>
          </cell>
          <cell r="L297" t="str">
            <v/>
          </cell>
          <cell r="M297" t="str">
            <v/>
          </cell>
          <cell r="O297" t="str">
            <v/>
          </cell>
          <cell r="R297" t="str">
            <v/>
          </cell>
        </row>
        <row r="298">
          <cell r="K298" t="str">
            <v/>
          </cell>
          <cell r="L298" t="str">
            <v/>
          </cell>
          <cell r="M298" t="str">
            <v/>
          </cell>
          <cell r="O298" t="str">
            <v/>
          </cell>
          <cell r="R298" t="str">
            <v/>
          </cell>
        </row>
        <row r="299">
          <cell r="K299" t="str">
            <v/>
          </cell>
          <cell r="L299" t="str">
            <v/>
          </cell>
          <cell r="M299" t="str">
            <v/>
          </cell>
          <cell r="O299" t="str">
            <v/>
          </cell>
          <cell r="R299" t="str">
            <v/>
          </cell>
        </row>
        <row r="300">
          <cell r="K300" t="str">
            <v/>
          </cell>
          <cell r="L300" t="str">
            <v/>
          </cell>
          <cell r="M300" t="str">
            <v/>
          </cell>
          <cell r="O300" t="str">
            <v/>
          </cell>
          <cell r="R300" t="str">
            <v/>
          </cell>
        </row>
        <row r="301">
          <cell r="K301" t="str">
            <v/>
          </cell>
          <cell r="L301" t="str">
            <v/>
          </cell>
          <cell r="M301" t="str">
            <v/>
          </cell>
          <cell r="O301" t="str">
            <v/>
          </cell>
          <cell r="R301" t="str">
            <v/>
          </cell>
        </row>
        <row r="302">
          <cell r="K302" t="str">
            <v/>
          </cell>
          <cell r="L302" t="str">
            <v/>
          </cell>
          <cell r="M302" t="str">
            <v/>
          </cell>
          <cell r="O302" t="str">
            <v/>
          </cell>
          <cell r="R302" t="str">
            <v/>
          </cell>
        </row>
        <row r="303">
          <cell r="K303" t="str">
            <v/>
          </cell>
          <cell r="L303" t="str">
            <v/>
          </cell>
          <cell r="M303" t="str">
            <v/>
          </cell>
          <cell r="O303" t="str">
            <v/>
          </cell>
          <cell r="R303" t="str">
            <v/>
          </cell>
        </row>
      </sheetData>
      <sheetData sheetId="39">
        <row r="4">
          <cell r="G4" t="str">
            <v>(pls select)</v>
          </cell>
        </row>
        <row r="8">
          <cell r="H8" t="str">
            <v>(pls select)</v>
          </cell>
        </row>
        <row r="11">
          <cell r="G11" t="str">
            <v>NA</v>
          </cell>
        </row>
        <row r="13">
          <cell r="G13" t="str">
            <v>NA</v>
          </cell>
        </row>
        <row r="20">
          <cell r="G20" t="str">
            <v>NA</v>
          </cell>
        </row>
        <row r="23">
          <cell r="G23" t="str">
            <v>NA</v>
          </cell>
        </row>
        <row r="24">
          <cell r="G24" t="str">
            <v>NA</v>
          </cell>
        </row>
        <row r="27">
          <cell r="G27" t="str">
            <v>NA</v>
          </cell>
        </row>
        <row r="29">
          <cell r="G29" t="str">
            <v>VND</v>
          </cell>
        </row>
        <row r="30">
          <cell r="G30" t="str">
            <v>payable at the beginning</v>
          </cell>
        </row>
        <row r="32">
          <cell r="G32" t="str">
            <v>(pls select)</v>
          </cell>
        </row>
        <row r="36">
          <cell r="G36" t="str">
            <v>(pls select)</v>
          </cell>
        </row>
        <row r="40">
          <cell r="G40" t="str">
            <v>(pls select)</v>
          </cell>
        </row>
        <row r="45">
          <cell r="G45" t="str">
            <v>NA</v>
          </cell>
        </row>
        <row r="49">
          <cell r="G49" t="str">
            <v>NA</v>
          </cell>
        </row>
        <row r="53">
          <cell r="G53" t="str">
            <v>NA</v>
          </cell>
        </row>
        <row r="57">
          <cell r="G57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  <cell r="H72">
            <v>0</v>
          </cell>
        </row>
        <row r="75">
          <cell r="H75">
            <v>0</v>
          </cell>
        </row>
        <row r="124"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O124" t="str">
            <v/>
          </cell>
          <cell r="Q124" t="str">
            <v/>
          </cell>
          <cell r="R124" t="str">
            <v/>
          </cell>
        </row>
        <row r="125">
          <cell r="K125" t="str">
            <v/>
          </cell>
          <cell r="L125" t="str">
            <v/>
          </cell>
          <cell r="M125" t="str">
            <v/>
          </cell>
          <cell r="O125" t="str">
            <v/>
          </cell>
          <cell r="R125" t="str">
            <v/>
          </cell>
        </row>
        <row r="126">
          <cell r="K126" t="str">
            <v/>
          </cell>
          <cell r="L126" t="str">
            <v/>
          </cell>
          <cell r="M126" t="str">
            <v/>
          </cell>
          <cell r="O126" t="str">
            <v/>
          </cell>
          <cell r="R126" t="str">
            <v/>
          </cell>
        </row>
        <row r="127">
          <cell r="K127" t="str">
            <v/>
          </cell>
          <cell r="L127" t="str">
            <v/>
          </cell>
          <cell r="M127" t="str">
            <v/>
          </cell>
          <cell r="O127" t="str">
            <v/>
          </cell>
          <cell r="R127" t="str">
            <v/>
          </cell>
        </row>
        <row r="128">
          <cell r="K128" t="str">
            <v/>
          </cell>
          <cell r="L128" t="str">
            <v/>
          </cell>
          <cell r="M128" t="str">
            <v/>
          </cell>
          <cell r="O128" t="str">
            <v/>
          </cell>
          <cell r="R128" t="str">
            <v/>
          </cell>
        </row>
        <row r="129">
          <cell r="K129" t="str">
            <v/>
          </cell>
          <cell r="L129" t="str">
            <v/>
          </cell>
          <cell r="M129" t="str">
            <v/>
          </cell>
          <cell r="O129" t="str">
            <v/>
          </cell>
          <cell r="R129" t="str">
            <v/>
          </cell>
        </row>
        <row r="130">
          <cell r="K130" t="str">
            <v/>
          </cell>
          <cell r="L130" t="str">
            <v/>
          </cell>
          <cell r="M130" t="str">
            <v/>
          </cell>
          <cell r="O130" t="str">
            <v/>
          </cell>
          <cell r="R130" t="str">
            <v/>
          </cell>
        </row>
        <row r="131">
          <cell r="K131" t="str">
            <v/>
          </cell>
          <cell r="L131" t="str">
            <v/>
          </cell>
          <cell r="M131" t="str">
            <v/>
          </cell>
          <cell r="O131" t="str">
            <v/>
          </cell>
          <cell r="R131" t="str">
            <v/>
          </cell>
        </row>
        <row r="132">
          <cell r="K132" t="str">
            <v/>
          </cell>
          <cell r="L132" t="str">
            <v/>
          </cell>
          <cell r="M132" t="str">
            <v/>
          </cell>
          <cell r="O132" t="str">
            <v/>
          </cell>
          <cell r="R132" t="str">
            <v/>
          </cell>
        </row>
        <row r="133">
          <cell r="K133" t="str">
            <v/>
          </cell>
          <cell r="L133" t="str">
            <v/>
          </cell>
          <cell r="M133" t="str">
            <v/>
          </cell>
          <cell r="O133" t="str">
            <v/>
          </cell>
          <cell r="R133" t="str">
            <v/>
          </cell>
        </row>
        <row r="134">
          <cell r="K134" t="str">
            <v/>
          </cell>
          <cell r="L134" t="str">
            <v/>
          </cell>
          <cell r="M134" t="str">
            <v/>
          </cell>
          <cell r="O134" t="str">
            <v/>
          </cell>
          <cell r="R134" t="str">
            <v/>
          </cell>
        </row>
        <row r="135">
          <cell r="K135" t="str">
            <v/>
          </cell>
          <cell r="L135" t="str">
            <v/>
          </cell>
          <cell r="M135" t="str">
            <v/>
          </cell>
          <cell r="O135" t="str">
            <v/>
          </cell>
          <cell r="R135" t="str">
            <v/>
          </cell>
        </row>
        <row r="136">
          <cell r="K136" t="str">
            <v/>
          </cell>
          <cell r="L136" t="str">
            <v/>
          </cell>
          <cell r="M136" t="str">
            <v/>
          </cell>
          <cell r="O136" t="str">
            <v/>
          </cell>
          <cell r="R136" t="str">
            <v/>
          </cell>
        </row>
        <row r="137">
          <cell r="K137" t="str">
            <v/>
          </cell>
          <cell r="L137" t="str">
            <v/>
          </cell>
          <cell r="M137" t="str">
            <v/>
          </cell>
          <cell r="O137" t="str">
            <v/>
          </cell>
          <cell r="R137" t="str">
            <v/>
          </cell>
        </row>
        <row r="138">
          <cell r="K138" t="str">
            <v/>
          </cell>
          <cell r="L138" t="str">
            <v/>
          </cell>
          <cell r="M138" t="str">
            <v/>
          </cell>
          <cell r="O138" t="str">
            <v/>
          </cell>
          <cell r="R138" t="str">
            <v/>
          </cell>
        </row>
        <row r="139">
          <cell r="K139" t="str">
            <v/>
          </cell>
          <cell r="L139" t="str">
            <v/>
          </cell>
          <cell r="M139" t="str">
            <v/>
          </cell>
          <cell r="O139" t="str">
            <v/>
          </cell>
          <cell r="R139" t="str">
            <v/>
          </cell>
        </row>
        <row r="140">
          <cell r="K140" t="str">
            <v/>
          </cell>
          <cell r="L140" t="str">
            <v/>
          </cell>
          <cell r="M140" t="str">
            <v/>
          </cell>
          <cell r="O140" t="str">
            <v/>
          </cell>
          <cell r="R140" t="str">
            <v/>
          </cell>
        </row>
        <row r="141">
          <cell r="K141" t="str">
            <v/>
          </cell>
          <cell r="L141" t="str">
            <v/>
          </cell>
          <cell r="M141" t="str">
            <v/>
          </cell>
          <cell r="O141" t="str">
            <v/>
          </cell>
          <cell r="R141" t="str">
            <v/>
          </cell>
        </row>
        <row r="142">
          <cell r="K142" t="str">
            <v/>
          </cell>
          <cell r="L142" t="str">
            <v/>
          </cell>
          <cell r="M142" t="str">
            <v/>
          </cell>
          <cell r="O142" t="str">
            <v/>
          </cell>
          <cell r="R142" t="str">
            <v/>
          </cell>
        </row>
        <row r="143">
          <cell r="K143" t="str">
            <v/>
          </cell>
          <cell r="L143" t="str">
            <v/>
          </cell>
          <cell r="M143" t="str">
            <v/>
          </cell>
          <cell r="O143" t="str">
            <v/>
          </cell>
          <cell r="R143" t="str">
            <v/>
          </cell>
        </row>
        <row r="144">
          <cell r="K144" t="str">
            <v/>
          </cell>
          <cell r="L144" t="str">
            <v/>
          </cell>
          <cell r="M144" t="str">
            <v/>
          </cell>
          <cell r="O144" t="str">
            <v/>
          </cell>
          <cell r="R144" t="str">
            <v/>
          </cell>
        </row>
        <row r="145">
          <cell r="K145" t="str">
            <v/>
          </cell>
          <cell r="L145" t="str">
            <v/>
          </cell>
          <cell r="M145" t="str">
            <v/>
          </cell>
          <cell r="O145" t="str">
            <v/>
          </cell>
          <cell r="R145" t="str">
            <v/>
          </cell>
        </row>
        <row r="146">
          <cell r="K146" t="str">
            <v/>
          </cell>
          <cell r="L146" t="str">
            <v/>
          </cell>
          <cell r="M146" t="str">
            <v/>
          </cell>
          <cell r="O146" t="str">
            <v/>
          </cell>
          <cell r="R146" t="str">
            <v/>
          </cell>
        </row>
        <row r="147">
          <cell r="K147" t="str">
            <v/>
          </cell>
          <cell r="L147" t="str">
            <v/>
          </cell>
          <cell r="M147" t="str">
            <v/>
          </cell>
          <cell r="O147" t="str">
            <v/>
          </cell>
          <cell r="R147" t="str">
            <v/>
          </cell>
        </row>
        <row r="148">
          <cell r="K148" t="str">
            <v/>
          </cell>
          <cell r="L148" t="str">
            <v/>
          </cell>
          <cell r="M148" t="str">
            <v/>
          </cell>
          <cell r="O148" t="str">
            <v/>
          </cell>
          <cell r="R148" t="str">
            <v/>
          </cell>
        </row>
        <row r="149">
          <cell r="K149" t="str">
            <v/>
          </cell>
          <cell r="L149" t="str">
            <v/>
          </cell>
          <cell r="M149" t="str">
            <v/>
          </cell>
          <cell r="O149" t="str">
            <v/>
          </cell>
          <cell r="R149" t="str">
            <v/>
          </cell>
        </row>
        <row r="150">
          <cell r="K150" t="str">
            <v/>
          </cell>
          <cell r="L150" t="str">
            <v/>
          </cell>
          <cell r="M150" t="str">
            <v/>
          </cell>
          <cell r="O150" t="str">
            <v/>
          </cell>
          <cell r="R150" t="str">
            <v/>
          </cell>
        </row>
        <row r="151">
          <cell r="K151" t="str">
            <v/>
          </cell>
          <cell r="L151" t="str">
            <v/>
          </cell>
          <cell r="M151" t="str">
            <v/>
          </cell>
          <cell r="O151" t="str">
            <v/>
          </cell>
          <cell r="R151" t="str">
            <v/>
          </cell>
        </row>
        <row r="152">
          <cell r="K152" t="str">
            <v/>
          </cell>
          <cell r="L152" t="str">
            <v/>
          </cell>
          <cell r="M152" t="str">
            <v/>
          </cell>
          <cell r="O152" t="str">
            <v/>
          </cell>
          <cell r="R152" t="str">
            <v/>
          </cell>
        </row>
        <row r="153">
          <cell r="K153" t="str">
            <v/>
          </cell>
          <cell r="L153" t="str">
            <v/>
          </cell>
          <cell r="M153" t="str">
            <v/>
          </cell>
          <cell r="O153" t="str">
            <v/>
          </cell>
          <cell r="R153" t="str">
            <v/>
          </cell>
        </row>
        <row r="154">
          <cell r="K154" t="str">
            <v/>
          </cell>
          <cell r="L154" t="str">
            <v/>
          </cell>
          <cell r="M154" t="str">
            <v/>
          </cell>
          <cell r="O154" t="str">
            <v/>
          </cell>
          <cell r="R154" t="str">
            <v/>
          </cell>
        </row>
        <row r="155">
          <cell r="K155" t="str">
            <v/>
          </cell>
          <cell r="L155" t="str">
            <v/>
          </cell>
          <cell r="M155" t="str">
            <v/>
          </cell>
          <cell r="O155" t="str">
            <v/>
          </cell>
          <cell r="R155" t="str">
            <v/>
          </cell>
        </row>
        <row r="156">
          <cell r="K156" t="str">
            <v/>
          </cell>
          <cell r="L156" t="str">
            <v/>
          </cell>
          <cell r="M156" t="str">
            <v/>
          </cell>
          <cell r="O156" t="str">
            <v/>
          </cell>
          <cell r="R156" t="str">
            <v/>
          </cell>
        </row>
        <row r="157">
          <cell r="K157" t="str">
            <v/>
          </cell>
          <cell r="L157" t="str">
            <v/>
          </cell>
          <cell r="M157" t="str">
            <v/>
          </cell>
          <cell r="O157" t="str">
            <v/>
          </cell>
          <cell r="R157" t="str">
            <v/>
          </cell>
        </row>
        <row r="158">
          <cell r="K158" t="str">
            <v/>
          </cell>
          <cell r="L158" t="str">
            <v/>
          </cell>
          <cell r="M158" t="str">
            <v/>
          </cell>
          <cell r="O158" t="str">
            <v/>
          </cell>
          <cell r="R158" t="str">
            <v/>
          </cell>
        </row>
        <row r="159">
          <cell r="K159" t="str">
            <v/>
          </cell>
          <cell r="L159" t="str">
            <v/>
          </cell>
          <cell r="M159" t="str">
            <v/>
          </cell>
          <cell r="O159" t="str">
            <v/>
          </cell>
          <cell r="R159" t="str">
            <v/>
          </cell>
        </row>
        <row r="160">
          <cell r="K160" t="str">
            <v/>
          </cell>
          <cell r="L160" t="str">
            <v/>
          </cell>
          <cell r="M160" t="str">
            <v/>
          </cell>
          <cell r="O160" t="str">
            <v/>
          </cell>
          <cell r="R160" t="str">
            <v/>
          </cell>
        </row>
        <row r="161">
          <cell r="K161" t="str">
            <v/>
          </cell>
          <cell r="L161" t="str">
            <v/>
          </cell>
          <cell r="M161" t="str">
            <v/>
          </cell>
          <cell r="O161" t="str">
            <v/>
          </cell>
          <cell r="R161" t="str">
            <v/>
          </cell>
        </row>
        <row r="162">
          <cell r="K162" t="str">
            <v/>
          </cell>
          <cell r="L162" t="str">
            <v/>
          </cell>
          <cell r="M162" t="str">
            <v/>
          </cell>
          <cell r="O162" t="str">
            <v/>
          </cell>
          <cell r="R162" t="str">
            <v/>
          </cell>
        </row>
        <row r="163">
          <cell r="K163" t="str">
            <v/>
          </cell>
          <cell r="L163" t="str">
            <v/>
          </cell>
          <cell r="M163" t="str">
            <v/>
          </cell>
          <cell r="O163" t="str">
            <v/>
          </cell>
          <cell r="R163" t="str">
            <v/>
          </cell>
        </row>
        <row r="164">
          <cell r="K164" t="str">
            <v/>
          </cell>
          <cell r="L164" t="str">
            <v/>
          </cell>
          <cell r="M164" t="str">
            <v/>
          </cell>
          <cell r="O164" t="str">
            <v/>
          </cell>
          <cell r="R164" t="str">
            <v/>
          </cell>
        </row>
        <row r="165">
          <cell r="K165" t="str">
            <v/>
          </cell>
          <cell r="L165" t="str">
            <v/>
          </cell>
          <cell r="M165" t="str">
            <v/>
          </cell>
          <cell r="O165" t="str">
            <v/>
          </cell>
          <cell r="R165" t="str">
            <v/>
          </cell>
        </row>
        <row r="166">
          <cell r="K166" t="str">
            <v/>
          </cell>
          <cell r="L166" t="str">
            <v/>
          </cell>
          <cell r="M166" t="str">
            <v/>
          </cell>
          <cell r="O166" t="str">
            <v/>
          </cell>
          <cell r="R166" t="str">
            <v/>
          </cell>
        </row>
        <row r="167">
          <cell r="K167" t="str">
            <v/>
          </cell>
          <cell r="L167" t="str">
            <v/>
          </cell>
          <cell r="M167" t="str">
            <v/>
          </cell>
          <cell r="O167" t="str">
            <v/>
          </cell>
          <cell r="R167" t="str">
            <v/>
          </cell>
        </row>
        <row r="168">
          <cell r="K168" t="str">
            <v/>
          </cell>
          <cell r="L168" t="str">
            <v/>
          </cell>
          <cell r="M168" t="str">
            <v/>
          </cell>
          <cell r="O168" t="str">
            <v/>
          </cell>
          <cell r="R168" t="str">
            <v/>
          </cell>
        </row>
        <row r="169">
          <cell r="K169" t="str">
            <v/>
          </cell>
          <cell r="L169" t="str">
            <v/>
          </cell>
          <cell r="M169" t="str">
            <v/>
          </cell>
          <cell r="O169" t="str">
            <v/>
          </cell>
          <cell r="R169" t="str">
            <v/>
          </cell>
        </row>
        <row r="170">
          <cell r="K170" t="str">
            <v/>
          </cell>
          <cell r="L170" t="str">
            <v/>
          </cell>
          <cell r="M170" t="str">
            <v/>
          </cell>
          <cell r="O170" t="str">
            <v/>
          </cell>
          <cell r="R170" t="str">
            <v/>
          </cell>
        </row>
        <row r="171">
          <cell r="K171" t="str">
            <v/>
          </cell>
          <cell r="L171" t="str">
            <v/>
          </cell>
          <cell r="M171" t="str">
            <v/>
          </cell>
          <cell r="O171" t="str">
            <v/>
          </cell>
          <cell r="R171" t="str">
            <v/>
          </cell>
        </row>
        <row r="172">
          <cell r="K172" t="str">
            <v/>
          </cell>
          <cell r="L172" t="str">
            <v/>
          </cell>
          <cell r="M172" t="str">
            <v/>
          </cell>
          <cell r="O172" t="str">
            <v/>
          </cell>
          <cell r="R172" t="str">
            <v/>
          </cell>
        </row>
        <row r="173">
          <cell r="K173" t="str">
            <v/>
          </cell>
          <cell r="L173" t="str">
            <v/>
          </cell>
          <cell r="M173" t="str">
            <v/>
          </cell>
          <cell r="O173" t="str">
            <v/>
          </cell>
          <cell r="R173" t="str">
            <v/>
          </cell>
        </row>
        <row r="174">
          <cell r="K174" t="str">
            <v/>
          </cell>
          <cell r="L174" t="str">
            <v/>
          </cell>
          <cell r="M174" t="str">
            <v/>
          </cell>
          <cell r="O174" t="str">
            <v/>
          </cell>
          <cell r="R174" t="str">
            <v/>
          </cell>
        </row>
        <row r="175">
          <cell r="K175" t="str">
            <v/>
          </cell>
          <cell r="L175" t="str">
            <v/>
          </cell>
          <cell r="M175" t="str">
            <v/>
          </cell>
          <cell r="O175" t="str">
            <v/>
          </cell>
          <cell r="R175" t="str">
            <v/>
          </cell>
        </row>
        <row r="176">
          <cell r="K176" t="str">
            <v/>
          </cell>
          <cell r="L176" t="str">
            <v/>
          </cell>
          <cell r="M176" t="str">
            <v/>
          </cell>
          <cell r="O176" t="str">
            <v/>
          </cell>
          <cell r="R176" t="str">
            <v/>
          </cell>
        </row>
        <row r="177">
          <cell r="K177" t="str">
            <v/>
          </cell>
          <cell r="L177" t="str">
            <v/>
          </cell>
          <cell r="M177" t="str">
            <v/>
          </cell>
          <cell r="O177" t="str">
            <v/>
          </cell>
          <cell r="R177" t="str">
            <v/>
          </cell>
        </row>
        <row r="178">
          <cell r="K178" t="str">
            <v/>
          </cell>
          <cell r="L178" t="str">
            <v/>
          </cell>
          <cell r="M178" t="str">
            <v/>
          </cell>
          <cell r="O178" t="str">
            <v/>
          </cell>
          <cell r="R178" t="str">
            <v/>
          </cell>
        </row>
        <row r="179">
          <cell r="K179" t="str">
            <v/>
          </cell>
          <cell r="L179" t="str">
            <v/>
          </cell>
          <cell r="M179" t="str">
            <v/>
          </cell>
          <cell r="O179" t="str">
            <v/>
          </cell>
          <cell r="R179" t="str">
            <v/>
          </cell>
        </row>
        <row r="180">
          <cell r="K180" t="str">
            <v/>
          </cell>
          <cell r="L180" t="str">
            <v/>
          </cell>
          <cell r="M180" t="str">
            <v/>
          </cell>
          <cell r="O180" t="str">
            <v/>
          </cell>
          <cell r="R180" t="str">
            <v/>
          </cell>
        </row>
        <row r="181">
          <cell r="K181" t="str">
            <v/>
          </cell>
          <cell r="L181" t="str">
            <v/>
          </cell>
          <cell r="M181" t="str">
            <v/>
          </cell>
          <cell r="O181" t="str">
            <v/>
          </cell>
          <cell r="R181" t="str">
            <v/>
          </cell>
        </row>
        <row r="182">
          <cell r="K182" t="str">
            <v/>
          </cell>
          <cell r="L182" t="str">
            <v/>
          </cell>
          <cell r="M182" t="str">
            <v/>
          </cell>
          <cell r="O182" t="str">
            <v/>
          </cell>
          <cell r="R182" t="str">
            <v/>
          </cell>
        </row>
        <row r="183">
          <cell r="K183" t="str">
            <v/>
          </cell>
          <cell r="L183" t="str">
            <v/>
          </cell>
          <cell r="M183" t="str">
            <v/>
          </cell>
          <cell r="O183" t="str">
            <v/>
          </cell>
          <cell r="R183" t="str">
            <v/>
          </cell>
        </row>
        <row r="184">
          <cell r="K184" t="str">
            <v/>
          </cell>
          <cell r="L184" t="str">
            <v/>
          </cell>
          <cell r="M184" t="str">
            <v/>
          </cell>
          <cell r="O184" t="str">
            <v/>
          </cell>
          <cell r="R184" t="str">
            <v/>
          </cell>
        </row>
        <row r="185">
          <cell r="K185" t="str">
            <v/>
          </cell>
          <cell r="L185" t="str">
            <v/>
          </cell>
          <cell r="M185" t="str">
            <v/>
          </cell>
          <cell r="O185" t="str">
            <v/>
          </cell>
          <cell r="R185" t="str">
            <v/>
          </cell>
        </row>
        <row r="186">
          <cell r="K186" t="str">
            <v/>
          </cell>
          <cell r="L186" t="str">
            <v/>
          </cell>
          <cell r="M186" t="str">
            <v/>
          </cell>
          <cell r="O186" t="str">
            <v/>
          </cell>
          <cell r="R186" t="str">
            <v/>
          </cell>
        </row>
        <row r="187">
          <cell r="K187" t="str">
            <v/>
          </cell>
          <cell r="L187" t="str">
            <v/>
          </cell>
          <cell r="M187" t="str">
            <v/>
          </cell>
          <cell r="O187" t="str">
            <v/>
          </cell>
          <cell r="R187" t="str">
            <v/>
          </cell>
        </row>
        <row r="188">
          <cell r="K188" t="str">
            <v/>
          </cell>
          <cell r="L188" t="str">
            <v/>
          </cell>
          <cell r="M188" t="str">
            <v/>
          </cell>
          <cell r="O188" t="str">
            <v/>
          </cell>
          <cell r="R188" t="str">
            <v/>
          </cell>
        </row>
        <row r="189">
          <cell r="K189" t="str">
            <v/>
          </cell>
          <cell r="L189" t="str">
            <v/>
          </cell>
          <cell r="M189" t="str">
            <v/>
          </cell>
          <cell r="O189" t="str">
            <v/>
          </cell>
          <cell r="R189" t="str">
            <v/>
          </cell>
        </row>
        <row r="190">
          <cell r="K190" t="str">
            <v/>
          </cell>
          <cell r="L190" t="str">
            <v/>
          </cell>
          <cell r="M190" t="str">
            <v/>
          </cell>
          <cell r="O190" t="str">
            <v/>
          </cell>
          <cell r="R190" t="str">
            <v/>
          </cell>
        </row>
        <row r="191">
          <cell r="K191" t="str">
            <v/>
          </cell>
          <cell r="L191" t="str">
            <v/>
          </cell>
          <cell r="M191" t="str">
            <v/>
          </cell>
          <cell r="O191" t="str">
            <v/>
          </cell>
          <cell r="R191" t="str">
            <v/>
          </cell>
        </row>
        <row r="192">
          <cell r="K192" t="str">
            <v/>
          </cell>
          <cell r="L192" t="str">
            <v/>
          </cell>
          <cell r="M192" t="str">
            <v/>
          </cell>
          <cell r="O192" t="str">
            <v/>
          </cell>
          <cell r="R192" t="str">
            <v/>
          </cell>
        </row>
        <row r="193">
          <cell r="K193" t="str">
            <v/>
          </cell>
          <cell r="L193" t="str">
            <v/>
          </cell>
          <cell r="M193" t="str">
            <v/>
          </cell>
          <cell r="O193" t="str">
            <v/>
          </cell>
          <cell r="R193" t="str">
            <v/>
          </cell>
        </row>
        <row r="194">
          <cell r="K194" t="str">
            <v/>
          </cell>
          <cell r="L194" t="str">
            <v/>
          </cell>
          <cell r="M194" t="str">
            <v/>
          </cell>
          <cell r="O194" t="str">
            <v/>
          </cell>
          <cell r="R194" t="str">
            <v/>
          </cell>
        </row>
        <row r="195">
          <cell r="K195" t="str">
            <v/>
          </cell>
          <cell r="L195" t="str">
            <v/>
          </cell>
          <cell r="M195" t="str">
            <v/>
          </cell>
          <cell r="O195" t="str">
            <v/>
          </cell>
          <cell r="R195" t="str">
            <v/>
          </cell>
        </row>
        <row r="196">
          <cell r="K196" t="str">
            <v/>
          </cell>
          <cell r="L196" t="str">
            <v/>
          </cell>
          <cell r="M196" t="str">
            <v/>
          </cell>
          <cell r="O196" t="str">
            <v/>
          </cell>
          <cell r="R196" t="str">
            <v/>
          </cell>
        </row>
        <row r="197">
          <cell r="K197" t="str">
            <v/>
          </cell>
          <cell r="L197" t="str">
            <v/>
          </cell>
          <cell r="M197" t="str">
            <v/>
          </cell>
          <cell r="O197" t="str">
            <v/>
          </cell>
          <cell r="R197" t="str">
            <v/>
          </cell>
        </row>
        <row r="198">
          <cell r="K198" t="str">
            <v/>
          </cell>
          <cell r="L198" t="str">
            <v/>
          </cell>
          <cell r="M198" t="str">
            <v/>
          </cell>
          <cell r="O198" t="str">
            <v/>
          </cell>
          <cell r="R198" t="str">
            <v/>
          </cell>
        </row>
        <row r="199">
          <cell r="K199" t="str">
            <v/>
          </cell>
          <cell r="L199" t="str">
            <v/>
          </cell>
          <cell r="M199" t="str">
            <v/>
          </cell>
          <cell r="O199" t="str">
            <v/>
          </cell>
          <cell r="R199" t="str">
            <v/>
          </cell>
        </row>
        <row r="200">
          <cell r="K200" t="str">
            <v/>
          </cell>
          <cell r="L200" t="str">
            <v/>
          </cell>
          <cell r="M200" t="str">
            <v/>
          </cell>
          <cell r="O200" t="str">
            <v/>
          </cell>
          <cell r="R200" t="str">
            <v/>
          </cell>
        </row>
        <row r="201">
          <cell r="K201" t="str">
            <v/>
          </cell>
          <cell r="L201" t="str">
            <v/>
          </cell>
          <cell r="M201" t="str">
            <v/>
          </cell>
          <cell r="O201" t="str">
            <v/>
          </cell>
          <cell r="R201" t="str">
            <v/>
          </cell>
        </row>
        <row r="202">
          <cell r="K202" t="str">
            <v/>
          </cell>
          <cell r="L202" t="str">
            <v/>
          </cell>
          <cell r="M202" t="str">
            <v/>
          </cell>
          <cell r="O202" t="str">
            <v/>
          </cell>
          <cell r="R202" t="str">
            <v/>
          </cell>
        </row>
        <row r="203">
          <cell r="K203" t="str">
            <v/>
          </cell>
          <cell r="L203" t="str">
            <v/>
          </cell>
          <cell r="M203" t="str">
            <v/>
          </cell>
          <cell r="O203" t="str">
            <v/>
          </cell>
          <cell r="R203" t="str">
            <v/>
          </cell>
        </row>
        <row r="204">
          <cell r="K204" t="str">
            <v/>
          </cell>
          <cell r="L204" t="str">
            <v/>
          </cell>
          <cell r="M204" t="str">
            <v/>
          </cell>
          <cell r="O204" t="str">
            <v/>
          </cell>
          <cell r="R204" t="str">
            <v/>
          </cell>
        </row>
        <row r="205">
          <cell r="K205" t="str">
            <v/>
          </cell>
          <cell r="L205" t="str">
            <v/>
          </cell>
          <cell r="M205" t="str">
            <v/>
          </cell>
          <cell r="O205" t="str">
            <v/>
          </cell>
          <cell r="R205" t="str">
            <v/>
          </cell>
        </row>
        <row r="206">
          <cell r="K206" t="str">
            <v/>
          </cell>
          <cell r="L206" t="str">
            <v/>
          </cell>
          <cell r="M206" t="str">
            <v/>
          </cell>
          <cell r="O206" t="str">
            <v/>
          </cell>
          <cell r="R206" t="str">
            <v/>
          </cell>
        </row>
        <row r="207">
          <cell r="K207" t="str">
            <v/>
          </cell>
          <cell r="L207" t="str">
            <v/>
          </cell>
          <cell r="M207" t="str">
            <v/>
          </cell>
          <cell r="O207" t="str">
            <v/>
          </cell>
          <cell r="R207" t="str">
            <v/>
          </cell>
        </row>
        <row r="208">
          <cell r="K208" t="str">
            <v/>
          </cell>
          <cell r="L208" t="str">
            <v/>
          </cell>
          <cell r="M208" t="str">
            <v/>
          </cell>
          <cell r="O208" t="str">
            <v/>
          </cell>
          <cell r="R208" t="str">
            <v/>
          </cell>
        </row>
        <row r="209">
          <cell r="K209" t="str">
            <v/>
          </cell>
          <cell r="L209" t="str">
            <v/>
          </cell>
          <cell r="M209" t="str">
            <v/>
          </cell>
          <cell r="O209" t="str">
            <v/>
          </cell>
          <cell r="R209" t="str">
            <v/>
          </cell>
        </row>
        <row r="210">
          <cell r="K210" t="str">
            <v/>
          </cell>
          <cell r="L210" t="str">
            <v/>
          </cell>
          <cell r="M210" t="str">
            <v/>
          </cell>
          <cell r="O210" t="str">
            <v/>
          </cell>
          <cell r="R210" t="str">
            <v/>
          </cell>
        </row>
        <row r="211">
          <cell r="K211" t="str">
            <v/>
          </cell>
          <cell r="L211" t="str">
            <v/>
          </cell>
          <cell r="M211" t="str">
            <v/>
          </cell>
          <cell r="O211" t="str">
            <v/>
          </cell>
          <cell r="R211" t="str">
            <v/>
          </cell>
        </row>
        <row r="212">
          <cell r="K212" t="str">
            <v/>
          </cell>
          <cell r="L212" t="str">
            <v/>
          </cell>
          <cell r="M212" t="str">
            <v/>
          </cell>
          <cell r="O212" t="str">
            <v/>
          </cell>
          <cell r="R212" t="str">
            <v/>
          </cell>
        </row>
        <row r="213">
          <cell r="K213" t="str">
            <v/>
          </cell>
          <cell r="L213" t="str">
            <v/>
          </cell>
          <cell r="M213" t="str">
            <v/>
          </cell>
          <cell r="O213" t="str">
            <v/>
          </cell>
          <cell r="R213" t="str">
            <v/>
          </cell>
        </row>
        <row r="214">
          <cell r="K214" t="str">
            <v/>
          </cell>
          <cell r="L214" t="str">
            <v/>
          </cell>
          <cell r="M214" t="str">
            <v/>
          </cell>
          <cell r="O214" t="str">
            <v/>
          </cell>
          <cell r="R214" t="str">
            <v/>
          </cell>
        </row>
        <row r="215">
          <cell r="K215" t="str">
            <v/>
          </cell>
          <cell r="L215" t="str">
            <v/>
          </cell>
          <cell r="M215" t="str">
            <v/>
          </cell>
          <cell r="O215" t="str">
            <v/>
          </cell>
          <cell r="R215" t="str">
            <v/>
          </cell>
        </row>
        <row r="216">
          <cell r="K216" t="str">
            <v/>
          </cell>
          <cell r="L216" t="str">
            <v/>
          </cell>
          <cell r="M216" t="str">
            <v/>
          </cell>
          <cell r="O216" t="str">
            <v/>
          </cell>
          <cell r="R216" t="str">
            <v/>
          </cell>
        </row>
        <row r="217">
          <cell r="K217" t="str">
            <v/>
          </cell>
          <cell r="L217" t="str">
            <v/>
          </cell>
          <cell r="M217" t="str">
            <v/>
          </cell>
          <cell r="O217" t="str">
            <v/>
          </cell>
          <cell r="R217" t="str">
            <v/>
          </cell>
        </row>
        <row r="218">
          <cell r="K218" t="str">
            <v/>
          </cell>
          <cell r="L218" t="str">
            <v/>
          </cell>
          <cell r="M218" t="str">
            <v/>
          </cell>
          <cell r="O218" t="str">
            <v/>
          </cell>
          <cell r="R218" t="str">
            <v/>
          </cell>
        </row>
        <row r="219">
          <cell r="K219" t="str">
            <v/>
          </cell>
          <cell r="L219" t="str">
            <v/>
          </cell>
          <cell r="M219" t="str">
            <v/>
          </cell>
          <cell r="O219" t="str">
            <v/>
          </cell>
          <cell r="R219" t="str">
            <v/>
          </cell>
        </row>
        <row r="220">
          <cell r="K220" t="str">
            <v/>
          </cell>
          <cell r="L220" t="str">
            <v/>
          </cell>
          <cell r="M220" t="str">
            <v/>
          </cell>
          <cell r="O220" t="str">
            <v/>
          </cell>
          <cell r="R220" t="str">
            <v/>
          </cell>
        </row>
        <row r="221">
          <cell r="K221" t="str">
            <v/>
          </cell>
          <cell r="L221" t="str">
            <v/>
          </cell>
          <cell r="M221" t="str">
            <v/>
          </cell>
          <cell r="O221" t="str">
            <v/>
          </cell>
          <cell r="R221" t="str">
            <v/>
          </cell>
        </row>
        <row r="222">
          <cell r="K222" t="str">
            <v/>
          </cell>
          <cell r="L222" t="str">
            <v/>
          </cell>
          <cell r="M222" t="str">
            <v/>
          </cell>
          <cell r="O222" t="str">
            <v/>
          </cell>
          <cell r="R222" t="str">
            <v/>
          </cell>
        </row>
        <row r="223">
          <cell r="K223" t="str">
            <v/>
          </cell>
          <cell r="L223" t="str">
            <v/>
          </cell>
          <cell r="M223" t="str">
            <v/>
          </cell>
          <cell r="O223" t="str">
            <v/>
          </cell>
          <cell r="R223" t="str">
            <v/>
          </cell>
        </row>
        <row r="224">
          <cell r="K224" t="str">
            <v/>
          </cell>
          <cell r="L224" t="str">
            <v/>
          </cell>
          <cell r="M224" t="str">
            <v/>
          </cell>
          <cell r="O224" t="str">
            <v/>
          </cell>
          <cell r="R224" t="str">
            <v/>
          </cell>
        </row>
        <row r="225">
          <cell r="K225" t="str">
            <v/>
          </cell>
          <cell r="L225" t="str">
            <v/>
          </cell>
          <cell r="M225" t="str">
            <v/>
          </cell>
          <cell r="O225" t="str">
            <v/>
          </cell>
          <cell r="R225" t="str">
            <v/>
          </cell>
        </row>
        <row r="226">
          <cell r="K226" t="str">
            <v/>
          </cell>
          <cell r="L226" t="str">
            <v/>
          </cell>
          <cell r="M226" t="str">
            <v/>
          </cell>
          <cell r="O226" t="str">
            <v/>
          </cell>
          <cell r="R226" t="str">
            <v/>
          </cell>
        </row>
        <row r="227">
          <cell r="K227" t="str">
            <v/>
          </cell>
          <cell r="L227" t="str">
            <v/>
          </cell>
          <cell r="M227" t="str">
            <v/>
          </cell>
          <cell r="O227" t="str">
            <v/>
          </cell>
          <cell r="R227" t="str">
            <v/>
          </cell>
        </row>
        <row r="228">
          <cell r="K228" t="str">
            <v/>
          </cell>
          <cell r="L228" t="str">
            <v/>
          </cell>
          <cell r="M228" t="str">
            <v/>
          </cell>
          <cell r="O228" t="str">
            <v/>
          </cell>
          <cell r="R228" t="str">
            <v/>
          </cell>
        </row>
        <row r="229">
          <cell r="K229" t="str">
            <v/>
          </cell>
          <cell r="L229" t="str">
            <v/>
          </cell>
          <cell r="M229" t="str">
            <v/>
          </cell>
          <cell r="O229" t="str">
            <v/>
          </cell>
          <cell r="R229" t="str">
            <v/>
          </cell>
        </row>
        <row r="230">
          <cell r="K230" t="str">
            <v/>
          </cell>
          <cell r="L230" t="str">
            <v/>
          </cell>
          <cell r="M230" t="str">
            <v/>
          </cell>
          <cell r="O230" t="str">
            <v/>
          </cell>
          <cell r="R230" t="str">
            <v/>
          </cell>
        </row>
        <row r="231">
          <cell r="K231" t="str">
            <v/>
          </cell>
          <cell r="L231" t="str">
            <v/>
          </cell>
          <cell r="M231" t="str">
            <v/>
          </cell>
          <cell r="O231" t="str">
            <v/>
          </cell>
          <cell r="R231" t="str">
            <v/>
          </cell>
        </row>
        <row r="232">
          <cell r="K232" t="str">
            <v/>
          </cell>
          <cell r="L232" t="str">
            <v/>
          </cell>
          <cell r="M232" t="str">
            <v/>
          </cell>
          <cell r="O232" t="str">
            <v/>
          </cell>
          <cell r="R232" t="str">
            <v/>
          </cell>
        </row>
        <row r="233">
          <cell r="K233" t="str">
            <v/>
          </cell>
          <cell r="L233" t="str">
            <v/>
          </cell>
          <cell r="M233" t="str">
            <v/>
          </cell>
          <cell r="O233" t="str">
            <v/>
          </cell>
          <cell r="R233" t="str">
            <v/>
          </cell>
        </row>
        <row r="234">
          <cell r="K234" t="str">
            <v/>
          </cell>
          <cell r="L234" t="str">
            <v/>
          </cell>
          <cell r="M234" t="str">
            <v/>
          </cell>
          <cell r="O234" t="str">
            <v/>
          </cell>
          <cell r="R234" t="str">
            <v/>
          </cell>
        </row>
        <row r="235">
          <cell r="K235" t="str">
            <v/>
          </cell>
          <cell r="L235" t="str">
            <v/>
          </cell>
          <cell r="M235" t="str">
            <v/>
          </cell>
          <cell r="O235" t="str">
            <v/>
          </cell>
          <cell r="R235" t="str">
            <v/>
          </cell>
        </row>
        <row r="236">
          <cell r="K236" t="str">
            <v/>
          </cell>
          <cell r="L236" t="str">
            <v/>
          </cell>
          <cell r="M236" t="str">
            <v/>
          </cell>
          <cell r="O236" t="str">
            <v/>
          </cell>
          <cell r="R236" t="str">
            <v/>
          </cell>
        </row>
        <row r="237">
          <cell r="K237" t="str">
            <v/>
          </cell>
          <cell r="L237" t="str">
            <v/>
          </cell>
          <cell r="M237" t="str">
            <v/>
          </cell>
          <cell r="O237" t="str">
            <v/>
          </cell>
          <cell r="R237" t="str">
            <v/>
          </cell>
        </row>
        <row r="238">
          <cell r="K238" t="str">
            <v/>
          </cell>
          <cell r="L238" t="str">
            <v/>
          </cell>
          <cell r="M238" t="str">
            <v/>
          </cell>
          <cell r="O238" t="str">
            <v/>
          </cell>
          <cell r="R238" t="str">
            <v/>
          </cell>
        </row>
        <row r="239">
          <cell r="K239" t="str">
            <v/>
          </cell>
          <cell r="L239" t="str">
            <v/>
          </cell>
          <cell r="M239" t="str">
            <v/>
          </cell>
          <cell r="O239" t="str">
            <v/>
          </cell>
          <cell r="R239" t="str">
            <v/>
          </cell>
        </row>
        <row r="240">
          <cell r="K240" t="str">
            <v/>
          </cell>
          <cell r="L240" t="str">
            <v/>
          </cell>
          <cell r="M240" t="str">
            <v/>
          </cell>
          <cell r="O240" t="str">
            <v/>
          </cell>
          <cell r="R240" t="str">
            <v/>
          </cell>
        </row>
        <row r="241">
          <cell r="K241" t="str">
            <v/>
          </cell>
          <cell r="L241" t="str">
            <v/>
          </cell>
          <cell r="M241" t="str">
            <v/>
          </cell>
          <cell r="O241" t="str">
            <v/>
          </cell>
          <cell r="R241" t="str">
            <v/>
          </cell>
        </row>
        <row r="242">
          <cell r="K242" t="str">
            <v/>
          </cell>
          <cell r="L242" t="str">
            <v/>
          </cell>
          <cell r="M242" t="str">
            <v/>
          </cell>
          <cell r="O242" t="str">
            <v/>
          </cell>
          <cell r="R242" t="str">
            <v/>
          </cell>
        </row>
        <row r="243">
          <cell r="K243" t="str">
            <v/>
          </cell>
          <cell r="L243" t="str">
            <v/>
          </cell>
          <cell r="M243" t="str">
            <v/>
          </cell>
          <cell r="O243" t="str">
            <v/>
          </cell>
          <cell r="R243" t="str">
            <v/>
          </cell>
        </row>
        <row r="244">
          <cell r="K244" t="str">
            <v/>
          </cell>
          <cell r="L244" t="str">
            <v/>
          </cell>
          <cell r="M244" t="str">
            <v/>
          </cell>
          <cell r="O244" t="str">
            <v/>
          </cell>
          <cell r="R244" t="str">
            <v/>
          </cell>
        </row>
        <row r="245">
          <cell r="K245" t="str">
            <v/>
          </cell>
          <cell r="L245" t="str">
            <v/>
          </cell>
          <cell r="M245" t="str">
            <v/>
          </cell>
          <cell r="O245" t="str">
            <v/>
          </cell>
          <cell r="R245" t="str">
            <v/>
          </cell>
        </row>
        <row r="246">
          <cell r="K246" t="str">
            <v/>
          </cell>
          <cell r="L246" t="str">
            <v/>
          </cell>
          <cell r="M246" t="str">
            <v/>
          </cell>
          <cell r="O246" t="str">
            <v/>
          </cell>
          <cell r="R246" t="str">
            <v/>
          </cell>
        </row>
        <row r="247">
          <cell r="K247" t="str">
            <v/>
          </cell>
          <cell r="L247" t="str">
            <v/>
          </cell>
          <cell r="M247" t="str">
            <v/>
          </cell>
          <cell r="O247" t="str">
            <v/>
          </cell>
          <cell r="R247" t="str">
            <v/>
          </cell>
        </row>
        <row r="248">
          <cell r="K248" t="str">
            <v/>
          </cell>
          <cell r="L248" t="str">
            <v/>
          </cell>
          <cell r="M248" t="str">
            <v/>
          </cell>
          <cell r="O248" t="str">
            <v/>
          </cell>
          <cell r="R248" t="str">
            <v/>
          </cell>
        </row>
        <row r="249">
          <cell r="K249" t="str">
            <v/>
          </cell>
          <cell r="L249" t="str">
            <v/>
          </cell>
          <cell r="M249" t="str">
            <v/>
          </cell>
          <cell r="O249" t="str">
            <v/>
          </cell>
          <cell r="R249" t="str">
            <v/>
          </cell>
        </row>
        <row r="250">
          <cell r="K250" t="str">
            <v/>
          </cell>
          <cell r="L250" t="str">
            <v/>
          </cell>
          <cell r="M250" t="str">
            <v/>
          </cell>
          <cell r="O250" t="str">
            <v/>
          </cell>
          <cell r="R250" t="str">
            <v/>
          </cell>
        </row>
        <row r="251">
          <cell r="K251" t="str">
            <v/>
          </cell>
          <cell r="L251" t="str">
            <v/>
          </cell>
          <cell r="M251" t="str">
            <v/>
          </cell>
          <cell r="O251" t="str">
            <v/>
          </cell>
          <cell r="R251" t="str">
            <v/>
          </cell>
        </row>
        <row r="252">
          <cell r="K252" t="str">
            <v/>
          </cell>
          <cell r="L252" t="str">
            <v/>
          </cell>
          <cell r="M252" t="str">
            <v/>
          </cell>
          <cell r="O252" t="str">
            <v/>
          </cell>
          <cell r="R252" t="str">
            <v/>
          </cell>
        </row>
        <row r="253">
          <cell r="K253" t="str">
            <v/>
          </cell>
          <cell r="L253" t="str">
            <v/>
          </cell>
          <cell r="M253" t="str">
            <v/>
          </cell>
          <cell r="O253" t="str">
            <v/>
          </cell>
          <cell r="R253" t="str">
            <v/>
          </cell>
        </row>
        <row r="254">
          <cell r="K254" t="str">
            <v/>
          </cell>
          <cell r="L254" t="str">
            <v/>
          </cell>
          <cell r="M254" t="str">
            <v/>
          </cell>
          <cell r="O254" t="str">
            <v/>
          </cell>
          <cell r="R254" t="str">
            <v/>
          </cell>
        </row>
        <row r="255">
          <cell r="K255" t="str">
            <v/>
          </cell>
          <cell r="L255" t="str">
            <v/>
          </cell>
          <cell r="M255" t="str">
            <v/>
          </cell>
          <cell r="O255" t="str">
            <v/>
          </cell>
          <cell r="R255" t="str">
            <v/>
          </cell>
        </row>
        <row r="256">
          <cell r="K256" t="str">
            <v/>
          </cell>
          <cell r="L256" t="str">
            <v/>
          </cell>
          <cell r="M256" t="str">
            <v/>
          </cell>
          <cell r="O256" t="str">
            <v/>
          </cell>
          <cell r="R256" t="str">
            <v/>
          </cell>
        </row>
        <row r="257">
          <cell r="K257" t="str">
            <v/>
          </cell>
          <cell r="L257" t="str">
            <v/>
          </cell>
          <cell r="M257" t="str">
            <v/>
          </cell>
          <cell r="O257" t="str">
            <v/>
          </cell>
          <cell r="R257" t="str">
            <v/>
          </cell>
        </row>
        <row r="258">
          <cell r="K258" t="str">
            <v/>
          </cell>
          <cell r="L258" t="str">
            <v/>
          </cell>
          <cell r="M258" t="str">
            <v/>
          </cell>
          <cell r="O258" t="str">
            <v/>
          </cell>
          <cell r="R258" t="str">
            <v/>
          </cell>
        </row>
        <row r="259">
          <cell r="K259" t="str">
            <v/>
          </cell>
          <cell r="L259" t="str">
            <v/>
          </cell>
          <cell r="M259" t="str">
            <v/>
          </cell>
          <cell r="O259" t="str">
            <v/>
          </cell>
          <cell r="R259" t="str">
            <v/>
          </cell>
        </row>
        <row r="260">
          <cell r="K260" t="str">
            <v/>
          </cell>
          <cell r="L260" t="str">
            <v/>
          </cell>
          <cell r="M260" t="str">
            <v/>
          </cell>
          <cell r="O260" t="str">
            <v/>
          </cell>
          <cell r="R260" t="str">
            <v/>
          </cell>
        </row>
        <row r="261">
          <cell r="K261" t="str">
            <v/>
          </cell>
          <cell r="L261" t="str">
            <v/>
          </cell>
          <cell r="M261" t="str">
            <v/>
          </cell>
          <cell r="O261" t="str">
            <v/>
          </cell>
          <cell r="R261" t="str">
            <v/>
          </cell>
        </row>
        <row r="262">
          <cell r="K262" t="str">
            <v/>
          </cell>
          <cell r="L262" t="str">
            <v/>
          </cell>
          <cell r="M262" t="str">
            <v/>
          </cell>
          <cell r="O262" t="str">
            <v/>
          </cell>
          <cell r="R262" t="str">
            <v/>
          </cell>
        </row>
        <row r="263">
          <cell r="K263" t="str">
            <v/>
          </cell>
          <cell r="L263" t="str">
            <v/>
          </cell>
          <cell r="M263" t="str">
            <v/>
          </cell>
          <cell r="O263" t="str">
            <v/>
          </cell>
          <cell r="R263" t="str">
            <v/>
          </cell>
        </row>
        <row r="264">
          <cell r="K264" t="str">
            <v/>
          </cell>
          <cell r="L264" t="str">
            <v/>
          </cell>
          <cell r="M264" t="str">
            <v/>
          </cell>
          <cell r="O264" t="str">
            <v/>
          </cell>
          <cell r="R264" t="str">
            <v/>
          </cell>
        </row>
        <row r="265">
          <cell r="K265" t="str">
            <v/>
          </cell>
          <cell r="L265" t="str">
            <v/>
          </cell>
          <cell r="M265" t="str">
            <v/>
          </cell>
          <cell r="O265" t="str">
            <v/>
          </cell>
          <cell r="R265" t="str">
            <v/>
          </cell>
        </row>
        <row r="266">
          <cell r="K266" t="str">
            <v/>
          </cell>
          <cell r="L266" t="str">
            <v/>
          </cell>
          <cell r="M266" t="str">
            <v/>
          </cell>
          <cell r="O266" t="str">
            <v/>
          </cell>
          <cell r="R266" t="str">
            <v/>
          </cell>
        </row>
        <row r="267">
          <cell r="K267" t="str">
            <v/>
          </cell>
          <cell r="L267" t="str">
            <v/>
          </cell>
          <cell r="M267" t="str">
            <v/>
          </cell>
          <cell r="O267" t="str">
            <v/>
          </cell>
          <cell r="R267" t="str">
            <v/>
          </cell>
        </row>
        <row r="268">
          <cell r="K268" t="str">
            <v/>
          </cell>
          <cell r="L268" t="str">
            <v/>
          </cell>
          <cell r="M268" t="str">
            <v/>
          </cell>
          <cell r="O268" t="str">
            <v/>
          </cell>
          <cell r="R268" t="str">
            <v/>
          </cell>
        </row>
        <row r="269">
          <cell r="K269" t="str">
            <v/>
          </cell>
          <cell r="L269" t="str">
            <v/>
          </cell>
          <cell r="M269" t="str">
            <v/>
          </cell>
          <cell r="O269" t="str">
            <v/>
          </cell>
          <cell r="R269" t="str">
            <v/>
          </cell>
        </row>
        <row r="270">
          <cell r="K270" t="str">
            <v/>
          </cell>
          <cell r="L270" t="str">
            <v/>
          </cell>
          <cell r="M270" t="str">
            <v/>
          </cell>
          <cell r="O270" t="str">
            <v/>
          </cell>
          <cell r="R270" t="str">
            <v/>
          </cell>
        </row>
        <row r="271">
          <cell r="K271" t="str">
            <v/>
          </cell>
          <cell r="L271" t="str">
            <v/>
          </cell>
          <cell r="M271" t="str">
            <v/>
          </cell>
          <cell r="O271" t="str">
            <v/>
          </cell>
          <cell r="R271" t="str">
            <v/>
          </cell>
        </row>
        <row r="272">
          <cell r="K272" t="str">
            <v/>
          </cell>
          <cell r="L272" t="str">
            <v/>
          </cell>
          <cell r="M272" t="str">
            <v/>
          </cell>
          <cell r="O272" t="str">
            <v/>
          </cell>
          <cell r="R272" t="str">
            <v/>
          </cell>
        </row>
        <row r="273">
          <cell r="K273" t="str">
            <v/>
          </cell>
          <cell r="L273" t="str">
            <v/>
          </cell>
          <cell r="M273" t="str">
            <v/>
          </cell>
          <cell r="O273" t="str">
            <v/>
          </cell>
          <cell r="R273" t="str">
            <v/>
          </cell>
        </row>
        <row r="274">
          <cell r="K274" t="str">
            <v/>
          </cell>
          <cell r="L274" t="str">
            <v/>
          </cell>
          <cell r="M274" t="str">
            <v/>
          </cell>
          <cell r="O274" t="str">
            <v/>
          </cell>
          <cell r="R274" t="str">
            <v/>
          </cell>
        </row>
        <row r="275">
          <cell r="K275" t="str">
            <v/>
          </cell>
          <cell r="L275" t="str">
            <v/>
          </cell>
          <cell r="M275" t="str">
            <v/>
          </cell>
          <cell r="O275" t="str">
            <v/>
          </cell>
          <cell r="R275" t="str">
            <v/>
          </cell>
        </row>
        <row r="276">
          <cell r="K276" t="str">
            <v/>
          </cell>
          <cell r="L276" t="str">
            <v/>
          </cell>
          <cell r="M276" t="str">
            <v/>
          </cell>
          <cell r="O276" t="str">
            <v/>
          </cell>
          <cell r="R276" t="str">
            <v/>
          </cell>
        </row>
        <row r="277">
          <cell r="K277" t="str">
            <v/>
          </cell>
          <cell r="L277" t="str">
            <v/>
          </cell>
          <cell r="M277" t="str">
            <v/>
          </cell>
          <cell r="O277" t="str">
            <v/>
          </cell>
          <cell r="R277" t="str">
            <v/>
          </cell>
        </row>
        <row r="278">
          <cell r="K278" t="str">
            <v/>
          </cell>
          <cell r="L278" t="str">
            <v/>
          </cell>
          <cell r="M278" t="str">
            <v/>
          </cell>
          <cell r="O278" t="str">
            <v/>
          </cell>
          <cell r="R278" t="str">
            <v/>
          </cell>
        </row>
        <row r="279">
          <cell r="K279" t="str">
            <v/>
          </cell>
          <cell r="L279" t="str">
            <v/>
          </cell>
          <cell r="M279" t="str">
            <v/>
          </cell>
          <cell r="O279" t="str">
            <v/>
          </cell>
          <cell r="R279" t="str">
            <v/>
          </cell>
        </row>
        <row r="280">
          <cell r="K280" t="str">
            <v/>
          </cell>
          <cell r="L280" t="str">
            <v/>
          </cell>
          <cell r="M280" t="str">
            <v/>
          </cell>
          <cell r="O280" t="str">
            <v/>
          </cell>
          <cell r="R280" t="str">
            <v/>
          </cell>
        </row>
        <row r="281">
          <cell r="K281" t="str">
            <v/>
          </cell>
          <cell r="L281" t="str">
            <v/>
          </cell>
          <cell r="M281" t="str">
            <v/>
          </cell>
          <cell r="O281" t="str">
            <v/>
          </cell>
          <cell r="R281" t="str">
            <v/>
          </cell>
        </row>
        <row r="282">
          <cell r="K282" t="str">
            <v/>
          </cell>
          <cell r="L282" t="str">
            <v/>
          </cell>
          <cell r="M282" t="str">
            <v/>
          </cell>
          <cell r="O282" t="str">
            <v/>
          </cell>
          <cell r="R282" t="str">
            <v/>
          </cell>
        </row>
        <row r="283">
          <cell r="K283" t="str">
            <v/>
          </cell>
          <cell r="L283" t="str">
            <v/>
          </cell>
          <cell r="M283" t="str">
            <v/>
          </cell>
          <cell r="O283" t="str">
            <v/>
          </cell>
          <cell r="R283" t="str">
            <v/>
          </cell>
        </row>
        <row r="284">
          <cell r="K284" t="str">
            <v/>
          </cell>
          <cell r="L284" t="str">
            <v/>
          </cell>
          <cell r="M284" t="str">
            <v/>
          </cell>
          <cell r="O284" t="str">
            <v/>
          </cell>
          <cell r="R284" t="str">
            <v/>
          </cell>
        </row>
        <row r="285">
          <cell r="K285" t="str">
            <v/>
          </cell>
          <cell r="L285" t="str">
            <v/>
          </cell>
          <cell r="M285" t="str">
            <v/>
          </cell>
          <cell r="O285" t="str">
            <v/>
          </cell>
          <cell r="R285" t="str">
            <v/>
          </cell>
        </row>
        <row r="286">
          <cell r="K286" t="str">
            <v/>
          </cell>
          <cell r="L286" t="str">
            <v/>
          </cell>
          <cell r="M286" t="str">
            <v/>
          </cell>
          <cell r="O286" t="str">
            <v/>
          </cell>
          <cell r="R286" t="str">
            <v/>
          </cell>
        </row>
        <row r="287">
          <cell r="K287" t="str">
            <v/>
          </cell>
          <cell r="L287" t="str">
            <v/>
          </cell>
          <cell r="M287" t="str">
            <v/>
          </cell>
          <cell r="O287" t="str">
            <v/>
          </cell>
          <cell r="R287" t="str">
            <v/>
          </cell>
        </row>
        <row r="288">
          <cell r="K288" t="str">
            <v/>
          </cell>
          <cell r="L288" t="str">
            <v/>
          </cell>
          <cell r="M288" t="str">
            <v/>
          </cell>
          <cell r="O288" t="str">
            <v/>
          </cell>
          <cell r="R288" t="str">
            <v/>
          </cell>
        </row>
        <row r="289">
          <cell r="K289" t="str">
            <v/>
          </cell>
          <cell r="L289" t="str">
            <v/>
          </cell>
          <cell r="M289" t="str">
            <v/>
          </cell>
          <cell r="O289" t="str">
            <v/>
          </cell>
          <cell r="R289" t="str">
            <v/>
          </cell>
        </row>
        <row r="290">
          <cell r="K290" t="str">
            <v/>
          </cell>
          <cell r="L290" t="str">
            <v/>
          </cell>
          <cell r="M290" t="str">
            <v/>
          </cell>
          <cell r="O290" t="str">
            <v/>
          </cell>
          <cell r="R290" t="str">
            <v/>
          </cell>
        </row>
        <row r="291">
          <cell r="K291" t="str">
            <v/>
          </cell>
          <cell r="L291" t="str">
            <v/>
          </cell>
          <cell r="M291" t="str">
            <v/>
          </cell>
          <cell r="O291" t="str">
            <v/>
          </cell>
          <cell r="R291" t="str">
            <v/>
          </cell>
        </row>
        <row r="292">
          <cell r="K292" t="str">
            <v/>
          </cell>
          <cell r="L292" t="str">
            <v/>
          </cell>
          <cell r="M292" t="str">
            <v/>
          </cell>
          <cell r="O292" t="str">
            <v/>
          </cell>
          <cell r="R292" t="str">
            <v/>
          </cell>
        </row>
        <row r="293">
          <cell r="K293" t="str">
            <v/>
          </cell>
          <cell r="L293" t="str">
            <v/>
          </cell>
          <cell r="M293" t="str">
            <v/>
          </cell>
          <cell r="O293" t="str">
            <v/>
          </cell>
          <cell r="R293" t="str">
            <v/>
          </cell>
        </row>
        <row r="294">
          <cell r="K294" t="str">
            <v/>
          </cell>
          <cell r="L294" t="str">
            <v/>
          </cell>
          <cell r="M294" t="str">
            <v/>
          </cell>
          <cell r="O294" t="str">
            <v/>
          </cell>
          <cell r="R294" t="str">
            <v/>
          </cell>
        </row>
        <row r="295">
          <cell r="K295" t="str">
            <v/>
          </cell>
          <cell r="L295" t="str">
            <v/>
          </cell>
          <cell r="M295" t="str">
            <v/>
          </cell>
          <cell r="O295" t="str">
            <v/>
          </cell>
          <cell r="R295" t="str">
            <v/>
          </cell>
        </row>
        <row r="296">
          <cell r="K296" t="str">
            <v/>
          </cell>
          <cell r="L296" t="str">
            <v/>
          </cell>
          <cell r="M296" t="str">
            <v/>
          </cell>
          <cell r="O296" t="str">
            <v/>
          </cell>
          <cell r="R296" t="str">
            <v/>
          </cell>
        </row>
        <row r="297">
          <cell r="K297" t="str">
            <v/>
          </cell>
          <cell r="L297" t="str">
            <v/>
          </cell>
          <cell r="M297" t="str">
            <v/>
          </cell>
          <cell r="O297" t="str">
            <v/>
          </cell>
          <cell r="R297" t="str">
            <v/>
          </cell>
        </row>
        <row r="298">
          <cell r="K298" t="str">
            <v/>
          </cell>
          <cell r="L298" t="str">
            <v/>
          </cell>
          <cell r="M298" t="str">
            <v/>
          </cell>
          <cell r="O298" t="str">
            <v/>
          </cell>
          <cell r="R298" t="str">
            <v/>
          </cell>
        </row>
        <row r="299">
          <cell r="K299" t="str">
            <v/>
          </cell>
          <cell r="L299" t="str">
            <v/>
          </cell>
          <cell r="M299" t="str">
            <v/>
          </cell>
          <cell r="O299" t="str">
            <v/>
          </cell>
          <cell r="R299" t="str">
            <v/>
          </cell>
        </row>
        <row r="300">
          <cell r="K300" t="str">
            <v/>
          </cell>
          <cell r="L300" t="str">
            <v/>
          </cell>
          <cell r="M300" t="str">
            <v/>
          </cell>
          <cell r="O300" t="str">
            <v/>
          </cell>
          <cell r="R300" t="str">
            <v/>
          </cell>
        </row>
        <row r="301">
          <cell r="K301" t="str">
            <v/>
          </cell>
          <cell r="L301" t="str">
            <v/>
          </cell>
          <cell r="M301" t="str">
            <v/>
          </cell>
          <cell r="O301" t="str">
            <v/>
          </cell>
          <cell r="R301" t="str">
            <v/>
          </cell>
        </row>
        <row r="302">
          <cell r="K302" t="str">
            <v/>
          </cell>
          <cell r="L302" t="str">
            <v/>
          </cell>
          <cell r="M302" t="str">
            <v/>
          </cell>
          <cell r="O302" t="str">
            <v/>
          </cell>
          <cell r="R302" t="str">
            <v/>
          </cell>
        </row>
        <row r="303">
          <cell r="K303" t="str">
            <v/>
          </cell>
          <cell r="L303" t="str">
            <v/>
          </cell>
          <cell r="M303" t="str">
            <v/>
          </cell>
          <cell r="O303" t="str">
            <v/>
          </cell>
          <cell r="R303" t="str">
            <v/>
          </cell>
        </row>
      </sheetData>
      <sheetData sheetId="40">
        <row r="4">
          <cell r="G4" t="str">
            <v>(pls select)</v>
          </cell>
        </row>
        <row r="5">
          <cell r="G5" t="str">
            <v>END</v>
          </cell>
        </row>
        <row r="6">
          <cell r="G6" t="str">
            <v>For reference only</v>
          </cell>
        </row>
        <row r="8">
          <cell r="H8" t="str">
            <v>(pls select)</v>
          </cell>
        </row>
        <row r="11">
          <cell r="G11" t="str">
            <v>NA</v>
          </cell>
        </row>
        <row r="13">
          <cell r="G13" t="str">
            <v>NA</v>
          </cell>
        </row>
        <row r="20">
          <cell r="G20" t="str">
            <v>NA</v>
          </cell>
        </row>
        <row r="23">
          <cell r="G23" t="str">
            <v>NA</v>
          </cell>
        </row>
        <row r="24">
          <cell r="G24" t="str">
            <v>NA</v>
          </cell>
        </row>
        <row r="27">
          <cell r="G27" t="str">
            <v>NA</v>
          </cell>
        </row>
        <row r="29">
          <cell r="G29" t="str">
            <v>VND</v>
          </cell>
        </row>
        <row r="30">
          <cell r="G30" t="str">
            <v>payable at the beginning</v>
          </cell>
        </row>
        <row r="32">
          <cell r="G32" t="str">
            <v>(pls select)</v>
          </cell>
        </row>
        <row r="36">
          <cell r="G36" t="str">
            <v>(pls select)</v>
          </cell>
        </row>
        <row r="40">
          <cell r="G40" t="str">
            <v>(pls select)</v>
          </cell>
        </row>
        <row r="45">
          <cell r="G45" t="str">
            <v>NA</v>
          </cell>
        </row>
        <row r="49">
          <cell r="G49" t="str">
            <v>NA</v>
          </cell>
        </row>
        <row r="53">
          <cell r="G53" t="str">
            <v>NA</v>
          </cell>
        </row>
        <row r="57">
          <cell r="G57">
            <v>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  <cell r="H72">
            <v>0</v>
          </cell>
        </row>
        <row r="75">
          <cell r="H75">
            <v>0</v>
          </cell>
        </row>
        <row r="124">
          <cell r="J124" t="str">
            <v/>
          </cell>
          <cell r="K124" t="str">
            <v/>
          </cell>
          <cell r="L124" t="str">
            <v/>
          </cell>
          <cell r="M124" t="str">
            <v/>
          </cell>
          <cell r="O124" t="str">
            <v/>
          </cell>
          <cell r="Q124" t="str">
            <v/>
          </cell>
          <cell r="R124" t="str">
            <v/>
          </cell>
        </row>
        <row r="125">
          <cell r="K125" t="str">
            <v/>
          </cell>
          <cell r="L125" t="str">
            <v/>
          </cell>
          <cell r="M125" t="str">
            <v/>
          </cell>
          <cell r="O125" t="str">
            <v/>
          </cell>
          <cell r="R125" t="str">
            <v/>
          </cell>
        </row>
        <row r="126">
          <cell r="K126" t="str">
            <v/>
          </cell>
          <cell r="L126" t="str">
            <v/>
          </cell>
          <cell r="M126" t="str">
            <v/>
          </cell>
          <cell r="O126" t="str">
            <v/>
          </cell>
          <cell r="R126" t="str">
            <v/>
          </cell>
        </row>
        <row r="127">
          <cell r="K127" t="str">
            <v/>
          </cell>
          <cell r="L127" t="str">
            <v/>
          </cell>
          <cell r="M127" t="str">
            <v/>
          </cell>
          <cell r="O127" t="str">
            <v/>
          </cell>
          <cell r="R127" t="str">
            <v/>
          </cell>
        </row>
        <row r="128">
          <cell r="K128" t="str">
            <v/>
          </cell>
          <cell r="L128" t="str">
            <v/>
          </cell>
          <cell r="M128" t="str">
            <v/>
          </cell>
          <cell r="O128" t="str">
            <v/>
          </cell>
          <cell r="R128" t="str">
            <v/>
          </cell>
        </row>
        <row r="129">
          <cell r="K129" t="str">
            <v/>
          </cell>
          <cell r="L129" t="str">
            <v/>
          </cell>
          <cell r="M129" t="str">
            <v/>
          </cell>
          <cell r="O129" t="str">
            <v/>
          </cell>
          <cell r="R129" t="str">
            <v/>
          </cell>
        </row>
        <row r="130">
          <cell r="K130" t="str">
            <v/>
          </cell>
          <cell r="L130" t="str">
            <v/>
          </cell>
          <cell r="M130" t="str">
            <v/>
          </cell>
          <cell r="O130" t="str">
            <v/>
          </cell>
          <cell r="R130" t="str">
            <v/>
          </cell>
        </row>
        <row r="131">
          <cell r="K131" t="str">
            <v/>
          </cell>
          <cell r="L131" t="str">
            <v/>
          </cell>
          <cell r="M131" t="str">
            <v/>
          </cell>
          <cell r="O131" t="str">
            <v/>
          </cell>
          <cell r="R131" t="str">
            <v/>
          </cell>
        </row>
        <row r="132">
          <cell r="K132" t="str">
            <v/>
          </cell>
          <cell r="L132" t="str">
            <v/>
          </cell>
          <cell r="M132" t="str">
            <v/>
          </cell>
          <cell r="O132" t="str">
            <v/>
          </cell>
          <cell r="R132" t="str">
            <v/>
          </cell>
        </row>
        <row r="133">
          <cell r="K133" t="str">
            <v/>
          </cell>
          <cell r="L133" t="str">
            <v/>
          </cell>
          <cell r="M133" t="str">
            <v/>
          </cell>
          <cell r="O133" t="str">
            <v/>
          </cell>
          <cell r="R133" t="str">
            <v/>
          </cell>
        </row>
        <row r="134">
          <cell r="K134" t="str">
            <v/>
          </cell>
          <cell r="L134" t="str">
            <v/>
          </cell>
          <cell r="M134" t="str">
            <v/>
          </cell>
          <cell r="O134" t="str">
            <v/>
          </cell>
          <cell r="R134" t="str">
            <v/>
          </cell>
        </row>
        <row r="135">
          <cell r="K135" t="str">
            <v/>
          </cell>
          <cell r="L135" t="str">
            <v/>
          </cell>
          <cell r="M135" t="str">
            <v/>
          </cell>
          <cell r="O135" t="str">
            <v/>
          </cell>
          <cell r="R135" t="str">
            <v/>
          </cell>
        </row>
        <row r="136">
          <cell r="K136" t="str">
            <v/>
          </cell>
          <cell r="L136" t="str">
            <v/>
          </cell>
          <cell r="M136" t="str">
            <v/>
          </cell>
          <cell r="O136" t="str">
            <v/>
          </cell>
          <cell r="R136" t="str">
            <v/>
          </cell>
        </row>
        <row r="137">
          <cell r="K137" t="str">
            <v/>
          </cell>
          <cell r="L137" t="str">
            <v/>
          </cell>
          <cell r="M137" t="str">
            <v/>
          </cell>
          <cell r="O137" t="str">
            <v/>
          </cell>
          <cell r="R137" t="str">
            <v/>
          </cell>
        </row>
        <row r="138">
          <cell r="K138" t="str">
            <v/>
          </cell>
          <cell r="L138" t="str">
            <v/>
          </cell>
          <cell r="M138" t="str">
            <v/>
          </cell>
          <cell r="O138" t="str">
            <v/>
          </cell>
          <cell r="R138" t="str">
            <v/>
          </cell>
        </row>
        <row r="139">
          <cell r="K139" t="str">
            <v/>
          </cell>
          <cell r="L139" t="str">
            <v/>
          </cell>
          <cell r="M139" t="str">
            <v/>
          </cell>
          <cell r="O139" t="str">
            <v/>
          </cell>
          <cell r="R139" t="str">
            <v/>
          </cell>
        </row>
        <row r="140">
          <cell r="K140" t="str">
            <v/>
          </cell>
          <cell r="L140" t="str">
            <v/>
          </cell>
          <cell r="M140" t="str">
            <v/>
          </cell>
          <cell r="O140" t="str">
            <v/>
          </cell>
          <cell r="R140" t="str">
            <v/>
          </cell>
        </row>
        <row r="141">
          <cell r="K141" t="str">
            <v/>
          </cell>
          <cell r="L141" t="str">
            <v/>
          </cell>
          <cell r="M141" t="str">
            <v/>
          </cell>
          <cell r="O141" t="str">
            <v/>
          </cell>
          <cell r="R141" t="str">
            <v/>
          </cell>
        </row>
        <row r="142">
          <cell r="K142" t="str">
            <v/>
          </cell>
          <cell r="L142" t="str">
            <v/>
          </cell>
          <cell r="M142" t="str">
            <v/>
          </cell>
          <cell r="O142" t="str">
            <v/>
          </cell>
          <cell r="R142" t="str">
            <v/>
          </cell>
        </row>
        <row r="143">
          <cell r="K143" t="str">
            <v/>
          </cell>
          <cell r="L143" t="str">
            <v/>
          </cell>
          <cell r="M143" t="str">
            <v/>
          </cell>
          <cell r="O143" t="str">
            <v/>
          </cell>
          <cell r="R143" t="str">
            <v/>
          </cell>
        </row>
        <row r="144">
          <cell r="K144" t="str">
            <v/>
          </cell>
          <cell r="L144" t="str">
            <v/>
          </cell>
          <cell r="M144" t="str">
            <v/>
          </cell>
          <cell r="O144" t="str">
            <v/>
          </cell>
          <cell r="R144" t="str">
            <v/>
          </cell>
        </row>
        <row r="145">
          <cell r="K145" t="str">
            <v/>
          </cell>
          <cell r="L145" t="str">
            <v/>
          </cell>
          <cell r="M145" t="str">
            <v/>
          </cell>
          <cell r="O145" t="str">
            <v/>
          </cell>
          <cell r="R145" t="str">
            <v/>
          </cell>
        </row>
        <row r="146">
          <cell r="K146" t="str">
            <v/>
          </cell>
          <cell r="L146" t="str">
            <v/>
          </cell>
          <cell r="M146" t="str">
            <v/>
          </cell>
          <cell r="O146" t="str">
            <v/>
          </cell>
          <cell r="R146" t="str">
            <v/>
          </cell>
        </row>
        <row r="147">
          <cell r="K147" t="str">
            <v/>
          </cell>
          <cell r="L147" t="str">
            <v/>
          </cell>
          <cell r="M147" t="str">
            <v/>
          </cell>
          <cell r="O147" t="str">
            <v/>
          </cell>
          <cell r="R147" t="str">
            <v/>
          </cell>
        </row>
        <row r="148">
          <cell r="K148" t="str">
            <v/>
          </cell>
          <cell r="L148" t="str">
            <v/>
          </cell>
          <cell r="M148" t="str">
            <v/>
          </cell>
          <cell r="O148" t="str">
            <v/>
          </cell>
          <cell r="R148" t="str">
            <v/>
          </cell>
        </row>
        <row r="149">
          <cell r="K149" t="str">
            <v/>
          </cell>
          <cell r="L149" t="str">
            <v/>
          </cell>
          <cell r="M149" t="str">
            <v/>
          </cell>
          <cell r="O149" t="str">
            <v/>
          </cell>
          <cell r="R149" t="str">
            <v/>
          </cell>
        </row>
        <row r="150">
          <cell r="K150" t="str">
            <v/>
          </cell>
          <cell r="L150" t="str">
            <v/>
          </cell>
          <cell r="M150" t="str">
            <v/>
          </cell>
          <cell r="O150" t="str">
            <v/>
          </cell>
          <cell r="R150" t="str">
            <v/>
          </cell>
        </row>
        <row r="151">
          <cell r="K151" t="str">
            <v/>
          </cell>
          <cell r="L151" t="str">
            <v/>
          </cell>
          <cell r="M151" t="str">
            <v/>
          </cell>
          <cell r="O151" t="str">
            <v/>
          </cell>
          <cell r="R151" t="str">
            <v/>
          </cell>
        </row>
        <row r="152">
          <cell r="K152" t="str">
            <v/>
          </cell>
          <cell r="L152" t="str">
            <v/>
          </cell>
          <cell r="M152" t="str">
            <v/>
          </cell>
          <cell r="O152" t="str">
            <v/>
          </cell>
          <cell r="R152" t="str">
            <v/>
          </cell>
        </row>
        <row r="153">
          <cell r="K153" t="str">
            <v/>
          </cell>
          <cell r="L153" t="str">
            <v/>
          </cell>
          <cell r="M153" t="str">
            <v/>
          </cell>
          <cell r="O153" t="str">
            <v/>
          </cell>
          <cell r="R153" t="str">
            <v/>
          </cell>
        </row>
        <row r="154">
          <cell r="K154" t="str">
            <v/>
          </cell>
          <cell r="L154" t="str">
            <v/>
          </cell>
          <cell r="M154" t="str">
            <v/>
          </cell>
          <cell r="O154" t="str">
            <v/>
          </cell>
          <cell r="R154" t="str">
            <v/>
          </cell>
        </row>
        <row r="155">
          <cell r="K155" t="str">
            <v/>
          </cell>
          <cell r="L155" t="str">
            <v/>
          </cell>
          <cell r="M155" t="str">
            <v/>
          </cell>
          <cell r="O155" t="str">
            <v/>
          </cell>
          <cell r="R155" t="str">
            <v/>
          </cell>
        </row>
        <row r="156">
          <cell r="K156" t="str">
            <v/>
          </cell>
          <cell r="L156" t="str">
            <v/>
          </cell>
          <cell r="M156" t="str">
            <v/>
          </cell>
          <cell r="O156" t="str">
            <v/>
          </cell>
          <cell r="R156" t="str">
            <v/>
          </cell>
        </row>
        <row r="157">
          <cell r="K157" t="str">
            <v/>
          </cell>
          <cell r="L157" t="str">
            <v/>
          </cell>
          <cell r="M157" t="str">
            <v/>
          </cell>
          <cell r="O157" t="str">
            <v/>
          </cell>
          <cell r="R157" t="str">
            <v/>
          </cell>
        </row>
        <row r="158">
          <cell r="K158" t="str">
            <v/>
          </cell>
          <cell r="L158" t="str">
            <v/>
          </cell>
          <cell r="M158" t="str">
            <v/>
          </cell>
          <cell r="O158" t="str">
            <v/>
          </cell>
          <cell r="R158" t="str">
            <v/>
          </cell>
        </row>
        <row r="159">
          <cell r="K159" t="str">
            <v/>
          </cell>
          <cell r="L159" t="str">
            <v/>
          </cell>
          <cell r="M159" t="str">
            <v/>
          </cell>
          <cell r="O159" t="str">
            <v/>
          </cell>
          <cell r="R159" t="str">
            <v/>
          </cell>
        </row>
        <row r="160">
          <cell r="K160" t="str">
            <v/>
          </cell>
          <cell r="L160" t="str">
            <v/>
          </cell>
          <cell r="M160" t="str">
            <v/>
          </cell>
          <cell r="O160" t="str">
            <v/>
          </cell>
          <cell r="R160" t="str">
            <v/>
          </cell>
        </row>
        <row r="161">
          <cell r="K161" t="str">
            <v/>
          </cell>
          <cell r="L161" t="str">
            <v/>
          </cell>
          <cell r="M161" t="str">
            <v/>
          </cell>
          <cell r="O161" t="str">
            <v/>
          </cell>
          <cell r="R161" t="str">
            <v/>
          </cell>
        </row>
        <row r="162">
          <cell r="K162" t="str">
            <v/>
          </cell>
          <cell r="L162" t="str">
            <v/>
          </cell>
          <cell r="M162" t="str">
            <v/>
          </cell>
          <cell r="O162" t="str">
            <v/>
          </cell>
          <cell r="R162" t="str">
            <v/>
          </cell>
        </row>
        <row r="163">
          <cell r="K163" t="str">
            <v/>
          </cell>
          <cell r="L163" t="str">
            <v/>
          </cell>
          <cell r="M163" t="str">
            <v/>
          </cell>
          <cell r="O163" t="str">
            <v/>
          </cell>
          <cell r="R163" t="str">
            <v/>
          </cell>
        </row>
        <row r="164">
          <cell r="K164" t="str">
            <v/>
          </cell>
          <cell r="L164" t="str">
            <v/>
          </cell>
          <cell r="M164" t="str">
            <v/>
          </cell>
          <cell r="O164" t="str">
            <v/>
          </cell>
          <cell r="R164" t="str">
            <v/>
          </cell>
        </row>
        <row r="165">
          <cell r="K165" t="str">
            <v/>
          </cell>
          <cell r="L165" t="str">
            <v/>
          </cell>
          <cell r="M165" t="str">
            <v/>
          </cell>
          <cell r="O165" t="str">
            <v/>
          </cell>
          <cell r="R165" t="str">
            <v/>
          </cell>
        </row>
        <row r="166">
          <cell r="K166" t="str">
            <v/>
          </cell>
          <cell r="L166" t="str">
            <v/>
          </cell>
          <cell r="M166" t="str">
            <v/>
          </cell>
          <cell r="O166" t="str">
            <v/>
          </cell>
          <cell r="R166" t="str">
            <v/>
          </cell>
        </row>
        <row r="167">
          <cell r="K167" t="str">
            <v/>
          </cell>
          <cell r="L167" t="str">
            <v/>
          </cell>
          <cell r="M167" t="str">
            <v/>
          </cell>
          <cell r="O167" t="str">
            <v/>
          </cell>
          <cell r="R167" t="str">
            <v/>
          </cell>
        </row>
        <row r="168">
          <cell r="K168" t="str">
            <v/>
          </cell>
          <cell r="L168" t="str">
            <v/>
          </cell>
          <cell r="M168" t="str">
            <v/>
          </cell>
          <cell r="O168" t="str">
            <v/>
          </cell>
          <cell r="R168" t="str">
            <v/>
          </cell>
        </row>
        <row r="169">
          <cell r="K169" t="str">
            <v/>
          </cell>
          <cell r="L169" t="str">
            <v/>
          </cell>
          <cell r="M169" t="str">
            <v/>
          </cell>
          <cell r="O169" t="str">
            <v/>
          </cell>
          <cell r="R169" t="str">
            <v/>
          </cell>
        </row>
        <row r="170">
          <cell r="K170" t="str">
            <v/>
          </cell>
          <cell r="L170" t="str">
            <v/>
          </cell>
          <cell r="M170" t="str">
            <v/>
          </cell>
          <cell r="O170" t="str">
            <v/>
          </cell>
          <cell r="R170" t="str">
            <v/>
          </cell>
        </row>
        <row r="171">
          <cell r="K171" t="str">
            <v/>
          </cell>
          <cell r="L171" t="str">
            <v/>
          </cell>
          <cell r="M171" t="str">
            <v/>
          </cell>
          <cell r="O171" t="str">
            <v/>
          </cell>
          <cell r="R171" t="str">
            <v/>
          </cell>
        </row>
        <row r="172">
          <cell r="K172" t="str">
            <v/>
          </cell>
          <cell r="L172" t="str">
            <v/>
          </cell>
          <cell r="M172" t="str">
            <v/>
          </cell>
          <cell r="O172" t="str">
            <v/>
          </cell>
          <cell r="R172" t="str">
            <v/>
          </cell>
        </row>
        <row r="173">
          <cell r="K173" t="str">
            <v/>
          </cell>
          <cell r="L173" t="str">
            <v/>
          </cell>
          <cell r="M173" t="str">
            <v/>
          </cell>
          <cell r="O173" t="str">
            <v/>
          </cell>
          <cell r="R173" t="str">
            <v/>
          </cell>
        </row>
        <row r="174">
          <cell r="K174" t="str">
            <v/>
          </cell>
          <cell r="L174" t="str">
            <v/>
          </cell>
          <cell r="M174" t="str">
            <v/>
          </cell>
          <cell r="O174" t="str">
            <v/>
          </cell>
          <cell r="R174" t="str">
            <v/>
          </cell>
        </row>
        <row r="175">
          <cell r="K175" t="str">
            <v/>
          </cell>
          <cell r="L175" t="str">
            <v/>
          </cell>
          <cell r="M175" t="str">
            <v/>
          </cell>
          <cell r="O175" t="str">
            <v/>
          </cell>
          <cell r="R175" t="str">
            <v/>
          </cell>
        </row>
        <row r="176">
          <cell r="K176" t="str">
            <v/>
          </cell>
          <cell r="L176" t="str">
            <v/>
          </cell>
          <cell r="M176" t="str">
            <v/>
          </cell>
          <cell r="O176" t="str">
            <v/>
          </cell>
          <cell r="R176" t="str">
            <v/>
          </cell>
        </row>
        <row r="177">
          <cell r="K177" t="str">
            <v/>
          </cell>
          <cell r="L177" t="str">
            <v/>
          </cell>
          <cell r="M177" t="str">
            <v/>
          </cell>
          <cell r="O177" t="str">
            <v/>
          </cell>
          <cell r="R177" t="str">
            <v/>
          </cell>
        </row>
        <row r="178">
          <cell r="K178" t="str">
            <v/>
          </cell>
          <cell r="L178" t="str">
            <v/>
          </cell>
          <cell r="M178" t="str">
            <v/>
          </cell>
          <cell r="O178" t="str">
            <v/>
          </cell>
          <cell r="R178" t="str">
            <v/>
          </cell>
        </row>
        <row r="179">
          <cell r="K179" t="str">
            <v/>
          </cell>
          <cell r="L179" t="str">
            <v/>
          </cell>
          <cell r="M179" t="str">
            <v/>
          </cell>
          <cell r="O179" t="str">
            <v/>
          </cell>
          <cell r="R179" t="str">
            <v/>
          </cell>
        </row>
        <row r="180">
          <cell r="K180" t="str">
            <v/>
          </cell>
          <cell r="L180" t="str">
            <v/>
          </cell>
          <cell r="M180" t="str">
            <v/>
          </cell>
          <cell r="O180" t="str">
            <v/>
          </cell>
          <cell r="R180" t="str">
            <v/>
          </cell>
        </row>
        <row r="181">
          <cell r="K181" t="str">
            <v/>
          </cell>
          <cell r="L181" t="str">
            <v/>
          </cell>
          <cell r="M181" t="str">
            <v/>
          </cell>
          <cell r="O181" t="str">
            <v/>
          </cell>
          <cell r="R181" t="str">
            <v/>
          </cell>
        </row>
        <row r="182">
          <cell r="K182" t="str">
            <v/>
          </cell>
          <cell r="L182" t="str">
            <v/>
          </cell>
          <cell r="M182" t="str">
            <v/>
          </cell>
          <cell r="O182" t="str">
            <v/>
          </cell>
          <cell r="R182" t="str">
            <v/>
          </cell>
        </row>
        <row r="183">
          <cell r="K183" t="str">
            <v/>
          </cell>
          <cell r="L183" t="str">
            <v/>
          </cell>
          <cell r="M183" t="str">
            <v/>
          </cell>
          <cell r="O183" t="str">
            <v/>
          </cell>
          <cell r="R183" t="str">
            <v/>
          </cell>
        </row>
        <row r="184">
          <cell r="K184" t="str">
            <v/>
          </cell>
          <cell r="L184" t="str">
            <v/>
          </cell>
          <cell r="M184" t="str">
            <v/>
          </cell>
          <cell r="O184" t="str">
            <v/>
          </cell>
          <cell r="R184" t="str">
            <v/>
          </cell>
        </row>
        <row r="185">
          <cell r="K185" t="str">
            <v/>
          </cell>
          <cell r="L185" t="str">
            <v/>
          </cell>
          <cell r="M185" t="str">
            <v/>
          </cell>
          <cell r="O185" t="str">
            <v/>
          </cell>
          <cell r="R185" t="str">
            <v/>
          </cell>
        </row>
        <row r="186">
          <cell r="K186" t="str">
            <v/>
          </cell>
          <cell r="L186" t="str">
            <v/>
          </cell>
          <cell r="M186" t="str">
            <v/>
          </cell>
          <cell r="O186" t="str">
            <v/>
          </cell>
          <cell r="R186" t="str">
            <v/>
          </cell>
        </row>
        <row r="187">
          <cell r="K187" t="str">
            <v/>
          </cell>
          <cell r="L187" t="str">
            <v/>
          </cell>
          <cell r="M187" t="str">
            <v/>
          </cell>
          <cell r="O187" t="str">
            <v/>
          </cell>
          <cell r="R187" t="str">
            <v/>
          </cell>
        </row>
        <row r="188">
          <cell r="K188" t="str">
            <v/>
          </cell>
          <cell r="L188" t="str">
            <v/>
          </cell>
          <cell r="M188" t="str">
            <v/>
          </cell>
          <cell r="O188" t="str">
            <v/>
          </cell>
          <cell r="R188" t="str">
            <v/>
          </cell>
        </row>
        <row r="189">
          <cell r="K189" t="str">
            <v/>
          </cell>
          <cell r="L189" t="str">
            <v/>
          </cell>
          <cell r="M189" t="str">
            <v/>
          </cell>
          <cell r="O189" t="str">
            <v/>
          </cell>
          <cell r="R189" t="str">
            <v/>
          </cell>
        </row>
        <row r="190">
          <cell r="K190" t="str">
            <v/>
          </cell>
          <cell r="L190" t="str">
            <v/>
          </cell>
          <cell r="M190" t="str">
            <v/>
          </cell>
          <cell r="O190" t="str">
            <v/>
          </cell>
          <cell r="R190" t="str">
            <v/>
          </cell>
        </row>
        <row r="191">
          <cell r="K191" t="str">
            <v/>
          </cell>
          <cell r="L191" t="str">
            <v/>
          </cell>
          <cell r="M191" t="str">
            <v/>
          </cell>
          <cell r="O191" t="str">
            <v/>
          </cell>
          <cell r="R191" t="str">
            <v/>
          </cell>
        </row>
        <row r="192">
          <cell r="K192" t="str">
            <v/>
          </cell>
          <cell r="L192" t="str">
            <v/>
          </cell>
          <cell r="M192" t="str">
            <v/>
          </cell>
          <cell r="O192" t="str">
            <v/>
          </cell>
          <cell r="R192" t="str">
            <v/>
          </cell>
        </row>
        <row r="193">
          <cell r="K193" t="str">
            <v/>
          </cell>
          <cell r="L193" t="str">
            <v/>
          </cell>
          <cell r="M193" t="str">
            <v/>
          </cell>
          <cell r="O193" t="str">
            <v/>
          </cell>
          <cell r="R193" t="str">
            <v/>
          </cell>
        </row>
        <row r="194">
          <cell r="K194" t="str">
            <v/>
          </cell>
          <cell r="L194" t="str">
            <v/>
          </cell>
          <cell r="M194" t="str">
            <v/>
          </cell>
          <cell r="O194" t="str">
            <v/>
          </cell>
          <cell r="R194" t="str">
            <v/>
          </cell>
        </row>
        <row r="195">
          <cell r="K195" t="str">
            <v/>
          </cell>
          <cell r="L195" t="str">
            <v/>
          </cell>
          <cell r="M195" t="str">
            <v/>
          </cell>
          <cell r="O195" t="str">
            <v/>
          </cell>
          <cell r="R195" t="str">
            <v/>
          </cell>
        </row>
        <row r="196">
          <cell r="K196" t="str">
            <v/>
          </cell>
          <cell r="L196" t="str">
            <v/>
          </cell>
          <cell r="M196" t="str">
            <v/>
          </cell>
          <cell r="O196" t="str">
            <v/>
          </cell>
          <cell r="R196" t="str">
            <v/>
          </cell>
        </row>
        <row r="197">
          <cell r="K197" t="str">
            <v/>
          </cell>
          <cell r="L197" t="str">
            <v/>
          </cell>
          <cell r="M197" t="str">
            <v/>
          </cell>
          <cell r="O197" t="str">
            <v/>
          </cell>
          <cell r="R197" t="str">
            <v/>
          </cell>
        </row>
        <row r="198">
          <cell r="K198" t="str">
            <v/>
          </cell>
          <cell r="L198" t="str">
            <v/>
          </cell>
          <cell r="M198" t="str">
            <v/>
          </cell>
          <cell r="O198" t="str">
            <v/>
          </cell>
          <cell r="R198" t="str">
            <v/>
          </cell>
        </row>
        <row r="199">
          <cell r="K199" t="str">
            <v/>
          </cell>
          <cell r="L199" t="str">
            <v/>
          </cell>
          <cell r="M199" t="str">
            <v/>
          </cell>
          <cell r="O199" t="str">
            <v/>
          </cell>
          <cell r="R199" t="str">
            <v/>
          </cell>
        </row>
        <row r="200">
          <cell r="K200" t="str">
            <v/>
          </cell>
          <cell r="L200" t="str">
            <v/>
          </cell>
          <cell r="M200" t="str">
            <v/>
          </cell>
          <cell r="O200" t="str">
            <v/>
          </cell>
          <cell r="R200" t="str">
            <v/>
          </cell>
        </row>
        <row r="201">
          <cell r="K201" t="str">
            <v/>
          </cell>
          <cell r="L201" t="str">
            <v/>
          </cell>
          <cell r="M201" t="str">
            <v/>
          </cell>
          <cell r="O201" t="str">
            <v/>
          </cell>
          <cell r="R201" t="str">
            <v/>
          </cell>
        </row>
        <row r="202">
          <cell r="K202" t="str">
            <v/>
          </cell>
          <cell r="L202" t="str">
            <v/>
          </cell>
          <cell r="M202" t="str">
            <v/>
          </cell>
          <cell r="O202" t="str">
            <v/>
          </cell>
          <cell r="R202" t="str">
            <v/>
          </cell>
        </row>
        <row r="203">
          <cell r="K203" t="str">
            <v/>
          </cell>
          <cell r="L203" t="str">
            <v/>
          </cell>
          <cell r="M203" t="str">
            <v/>
          </cell>
          <cell r="O203" t="str">
            <v/>
          </cell>
          <cell r="R203" t="str">
            <v/>
          </cell>
        </row>
        <row r="204">
          <cell r="K204" t="str">
            <v/>
          </cell>
          <cell r="L204" t="str">
            <v/>
          </cell>
          <cell r="M204" t="str">
            <v/>
          </cell>
          <cell r="O204" t="str">
            <v/>
          </cell>
          <cell r="R204" t="str">
            <v/>
          </cell>
        </row>
        <row r="205">
          <cell r="K205" t="str">
            <v/>
          </cell>
          <cell r="L205" t="str">
            <v/>
          </cell>
          <cell r="M205" t="str">
            <v/>
          </cell>
          <cell r="O205" t="str">
            <v/>
          </cell>
          <cell r="R205" t="str">
            <v/>
          </cell>
        </row>
        <row r="206">
          <cell r="K206" t="str">
            <v/>
          </cell>
          <cell r="L206" t="str">
            <v/>
          </cell>
          <cell r="M206" t="str">
            <v/>
          </cell>
          <cell r="O206" t="str">
            <v/>
          </cell>
          <cell r="R206" t="str">
            <v/>
          </cell>
        </row>
        <row r="207">
          <cell r="K207" t="str">
            <v/>
          </cell>
          <cell r="L207" t="str">
            <v/>
          </cell>
          <cell r="M207" t="str">
            <v/>
          </cell>
          <cell r="O207" t="str">
            <v/>
          </cell>
          <cell r="R207" t="str">
            <v/>
          </cell>
        </row>
        <row r="208">
          <cell r="K208" t="str">
            <v/>
          </cell>
          <cell r="L208" t="str">
            <v/>
          </cell>
          <cell r="M208" t="str">
            <v/>
          </cell>
          <cell r="O208" t="str">
            <v/>
          </cell>
          <cell r="R208" t="str">
            <v/>
          </cell>
        </row>
        <row r="209">
          <cell r="K209" t="str">
            <v/>
          </cell>
          <cell r="L209" t="str">
            <v/>
          </cell>
          <cell r="M209" t="str">
            <v/>
          </cell>
          <cell r="O209" t="str">
            <v/>
          </cell>
          <cell r="R209" t="str">
            <v/>
          </cell>
        </row>
        <row r="210">
          <cell r="K210" t="str">
            <v/>
          </cell>
          <cell r="L210" t="str">
            <v/>
          </cell>
          <cell r="M210" t="str">
            <v/>
          </cell>
          <cell r="O210" t="str">
            <v/>
          </cell>
          <cell r="R210" t="str">
            <v/>
          </cell>
        </row>
        <row r="211">
          <cell r="K211" t="str">
            <v/>
          </cell>
          <cell r="L211" t="str">
            <v/>
          </cell>
          <cell r="M211" t="str">
            <v/>
          </cell>
          <cell r="O211" t="str">
            <v/>
          </cell>
          <cell r="R211" t="str">
            <v/>
          </cell>
        </row>
        <row r="212">
          <cell r="K212" t="str">
            <v/>
          </cell>
          <cell r="L212" t="str">
            <v/>
          </cell>
          <cell r="M212" t="str">
            <v/>
          </cell>
          <cell r="O212" t="str">
            <v/>
          </cell>
          <cell r="R212" t="str">
            <v/>
          </cell>
        </row>
        <row r="213">
          <cell r="K213" t="str">
            <v/>
          </cell>
          <cell r="L213" t="str">
            <v/>
          </cell>
          <cell r="M213" t="str">
            <v/>
          </cell>
          <cell r="O213" t="str">
            <v/>
          </cell>
          <cell r="R213" t="str">
            <v/>
          </cell>
        </row>
        <row r="214">
          <cell r="K214" t="str">
            <v/>
          </cell>
          <cell r="L214" t="str">
            <v/>
          </cell>
          <cell r="M214" t="str">
            <v/>
          </cell>
          <cell r="O214" t="str">
            <v/>
          </cell>
          <cell r="R214" t="str">
            <v/>
          </cell>
        </row>
        <row r="215">
          <cell r="K215" t="str">
            <v/>
          </cell>
          <cell r="L215" t="str">
            <v/>
          </cell>
          <cell r="M215" t="str">
            <v/>
          </cell>
          <cell r="O215" t="str">
            <v/>
          </cell>
          <cell r="R215" t="str">
            <v/>
          </cell>
        </row>
        <row r="216">
          <cell r="K216" t="str">
            <v/>
          </cell>
          <cell r="L216" t="str">
            <v/>
          </cell>
          <cell r="M216" t="str">
            <v/>
          </cell>
          <cell r="O216" t="str">
            <v/>
          </cell>
          <cell r="R216" t="str">
            <v/>
          </cell>
        </row>
        <row r="217">
          <cell r="K217" t="str">
            <v/>
          </cell>
          <cell r="L217" t="str">
            <v/>
          </cell>
          <cell r="M217" t="str">
            <v/>
          </cell>
          <cell r="O217" t="str">
            <v/>
          </cell>
          <cell r="R217" t="str">
            <v/>
          </cell>
        </row>
        <row r="218">
          <cell r="K218" t="str">
            <v/>
          </cell>
          <cell r="L218" t="str">
            <v/>
          </cell>
          <cell r="M218" t="str">
            <v/>
          </cell>
          <cell r="O218" t="str">
            <v/>
          </cell>
          <cell r="R218" t="str">
            <v/>
          </cell>
        </row>
        <row r="219">
          <cell r="K219" t="str">
            <v/>
          </cell>
          <cell r="L219" t="str">
            <v/>
          </cell>
          <cell r="M219" t="str">
            <v/>
          </cell>
          <cell r="O219" t="str">
            <v/>
          </cell>
          <cell r="R219" t="str">
            <v/>
          </cell>
        </row>
        <row r="220">
          <cell r="K220" t="str">
            <v/>
          </cell>
          <cell r="L220" t="str">
            <v/>
          </cell>
          <cell r="M220" t="str">
            <v/>
          </cell>
          <cell r="O220" t="str">
            <v/>
          </cell>
          <cell r="R220" t="str">
            <v/>
          </cell>
        </row>
        <row r="221">
          <cell r="K221" t="str">
            <v/>
          </cell>
          <cell r="L221" t="str">
            <v/>
          </cell>
          <cell r="M221" t="str">
            <v/>
          </cell>
          <cell r="O221" t="str">
            <v/>
          </cell>
          <cell r="R221" t="str">
            <v/>
          </cell>
        </row>
        <row r="222">
          <cell r="K222" t="str">
            <v/>
          </cell>
          <cell r="L222" t="str">
            <v/>
          </cell>
          <cell r="M222" t="str">
            <v/>
          </cell>
          <cell r="O222" t="str">
            <v/>
          </cell>
          <cell r="R222" t="str">
            <v/>
          </cell>
        </row>
        <row r="223">
          <cell r="K223" t="str">
            <v/>
          </cell>
          <cell r="L223" t="str">
            <v/>
          </cell>
          <cell r="M223" t="str">
            <v/>
          </cell>
          <cell r="O223" t="str">
            <v/>
          </cell>
          <cell r="R223" t="str">
            <v/>
          </cell>
        </row>
        <row r="224">
          <cell r="K224" t="str">
            <v/>
          </cell>
          <cell r="L224" t="str">
            <v/>
          </cell>
          <cell r="M224" t="str">
            <v/>
          </cell>
          <cell r="O224" t="str">
            <v/>
          </cell>
          <cell r="R224" t="str">
            <v/>
          </cell>
        </row>
        <row r="225">
          <cell r="K225" t="str">
            <v/>
          </cell>
          <cell r="L225" t="str">
            <v/>
          </cell>
          <cell r="M225" t="str">
            <v/>
          </cell>
          <cell r="O225" t="str">
            <v/>
          </cell>
          <cell r="R225" t="str">
            <v/>
          </cell>
        </row>
        <row r="226">
          <cell r="K226" t="str">
            <v/>
          </cell>
          <cell r="L226" t="str">
            <v/>
          </cell>
          <cell r="M226" t="str">
            <v/>
          </cell>
          <cell r="O226" t="str">
            <v/>
          </cell>
          <cell r="R226" t="str">
            <v/>
          </cell>
        </row>
        <row r="227">
          <cell r="K227" t="str">
            <v/>
          </cell>
          <cell r="L227" t="str">
            <v/>
          </cell>
          <cell r="M227" t="str">
            <v/>
          </cell>
          <cell r="O227" t="str">
            <v/>
          </cell>
          <cell r="R227" t="str">
            <v/>
          </cell>
        </row>
        <row r="228">
          <cell r="K228" t="str">
            <v/>
          </cell>
          <cell r="L228" t="str">
            <v/>
          </cell>
          <cell r="M228" t="str">
            <v/>
          </cell>
          <cell r="O228" t="str">
            <v/>
          </cell>
          <cell r="R228" t="str">
            <v/>
          </cell>
        </row>
        <row r="229">
          <cell r="K229" t="str">
            <v/>
          </cell>
          <cell r="L229" t="str">
            <v/>
          </cell>
          <cell r="M229" t="str">
            <v/>
          </cell>
          <cell r="O229" t="str">
            <v/>
          </cell>
          <cell r="R229" t="str">
            <v/>
          </cell>
        </row>
        <row r="230">
          <cell r="K230" t="str">
            <v/>
          </cell>
          <cell r="L230" t="str">
            <v/>
          </cell>
          <cell r="M230" t="str">
            <v/>
          </cell>
          <cell r="O230" t="str">
            <v/>
          </cell>
          <cell r="R230" t="str">
            <v/>
          </cell>
        </row>
        <row r="231">
          <cell r="K231" t="str">
            <v/>
          </cell>
          <cell r="L231" t="str">
            <v/>
          </cell>
          <cell r="M231" t="str">
            <v/>
          </cell>
          <cell r="O231" t="str">
            <v/>
          </cell>
          <cell r="R231" t="str">
            <v/>
          </cell>
        </row>
        <row r="232">
          <cell r="K232" t="str">
            <v/>
          </cell>
          <cell r="L232" t="str">
            <v/>
          </cell>
          <cell r="M232" t="str">
            <v/>
          </cell>
          <cell r="O232" t="str">
            <v/>
          </cell>
          <cell r="R232" t="str">
            <v/>
          </cell>
        </row>
        <row r="233">
          <cell r="K233" t="str">
            <v/>
          </cell>
          <cell r="L233" t="str">
            <v/>
          </cell>
          <cell r="M233" t="str">
            <v/>
          </cell>
          <cell r="O233" t="str">
            <v/>
          </cell>
          <cell r="R233" t="str">
            <v/>
          </cell>
        </row>
        <row r="234">
          <cell r="K234" t="str">
            <v/>
          </cell>
          <cell r="L234" t="str">
            <v/>
          </cell>
          <cell r="M234" t="str">
            <v/>
          </cell>
          <cell r="O234" t="str">
            <v/>
          </cell>
          <cell r="R234" t="str">
            <v/>
          </cell>
        </row>
        <row r="235">
          <cell r="K235" t="str">
            <v/>
          </cell>
          <cell r="L235" t="str">
            <v/>
          </cell>
          <cell r="M235" t="str">
            <v/>
          </cell>
          <cell r="O235" t="str">
            <v/>
          </cell>
          <cell r="R235" t="str">
            <v/>
          </cell>
        </row>
        <row r="236">
          <cell r="K236" t="str">
            <v/>
          </cell>
          <cell r="L236" t="str">
            <v/>
          </cell>
          <cell r="M236" t="str">
            <v/>
          </cell>
          <cell r="O236" t="str">
            <v/>
          </cell>
          <cell r="R236" t="str">
            <v/>
          </cell>
        </row>
        <row r="237">
          <cell r="K237" t="str">
            <v/>
          </cell>
          <cell r="L237" t="str">
            <v/>
          </cell>
          <cell r="M237" t="str">
            <v/>
          </cell>
          <cell r="O237" t="str">
            <v/>
          </cell>
          <cell r="R237" t="str">
            <v/>
          </cell>
        </row>
        <row r="238">
          <cell r="K238" t="str">
            <v/>
          </cell>
          <cell r="L238" t="str">
            <v/>
          </cell>
          <cell r="M238" t="str">
            <v/>
          </cell>
          <cell r="O238" t="str">
            <v/>
          </cell>
          <cell r="R238" t="str">
            <v/>
          </cell>
        </row>
        <row r="239">
          <cell r="K239" t="str">
            <v/>
          </cell>
          <cell r="L239" t="str">
            <v/>
          </cell>
          <cell r="M239" t="str">
            <v/>
          </cell>
          <cell r="O239" t="str">
            <v/>
          </cell>
          <cell r="R239" t="str">
            <v/>
          </cell>
        </row>
        <row r="240">
          <cell r="K240" t="str">
            <v/>
          </cell>
          <cell r="L240" t="str">
            <v/>
          </cell>
          <cell r="M240" t="str">
            <v/>
          </cell>
          <cell r="O240" t="str">
            <v/>
          </cell>
          <cell r="R240" t="str">
            <v/>
          </cell>
        </row>
        <row r="241">
          <cell r="K241" t="str">
            <v/>
          </cell>
          <cell r="L241" t="str">
            <v/>
          </cell>
          <cell r="M241" t="str">
            <v/>
          </cell>
          <cell r="O241" t="str">
            <v/>
          </cell>
          <cell r="R241" t="str">
            <v/>
          </cell>
        </row>
        <row r="242">
          <cell r="K242" t="str">
            <v/>
          </cell>
          <cell r="L242" t="str">
            <v/>
          </cell>
          <cell r="M242" t="str">
            <v/>
          </cell>
          <cell r="O242" t="str">
            <v/>
          </cell>
          <cell r="R242" t="str">
            <v/>
          </cell>
        </row>
        <row r="243">
          <cell r="K243" t="str">
            <v/>
          </cell>
          <cell r="L243" t="str">
            <v/>
          </cell>
          <cell r="M243" t="str">
            <v/>
          </cell>
          <cell r="O243" t="str">
            <v/>
          </cell>
          <cell r="R243" t="str">
            <v/>
          </cell>
        </row>
        <row r="244">
          <cell r="K244" t="str">
            <v/>
          </cell>
          <cell r="L244" t="str">
            <v/>
          </cell>
          <cell r="M244" t="str">
            <v/>
          </cell>
          <cell r="O244" t="str">
            <v/>
          </cell>
          <cell r="R244" t="str">
            <v/>
          </cell>
        </row>
        <row r="245">
          <cell r="K245" t="str">
            <v/>
          </cell>
          <cell r="L245" t="str">
            <v/>
          </cell>
          <cell r="M245" t="str">
            <v/>
          </cell>
          <cell r="O245" t="str">
            <v/>
          </cell>
          <cell r="R245" t="str">
            <v/>
          </cell>
        </row>
        <row r="246">
          <cell r="K246" t="str">
            <v/>
          </cell>
          <cell r="L246" t="str">
            <v/>
          </cell>
          <cell r="M246" t="str">
            <v/>
          </cell>
          <cell r="O246" t="str">
            <v/>
          </cell>
          <cell r="R246" t="str">
            <v/>
          </cell>
        </row>
        <row r="247">
          <cell r="K247" t="str">
            <v/>
          </cell>
          <cell r="L247" t="str">
            <v/>
          </cell>
          <cell r="M247" t="str">
            <v/>
          </cell>
          <cell r="O247" t="str">
            <v/>
          </cell>
          <cell r="R247" t="str">
            <v/>
          </cell>
        </row>
        <row r="248">
          <cell r="K248" t="str">
            <v/>
          </cell>
          <cell r="L248" t="str">
            <v/>
          </cell>
          <cell r="M248" t="str">
            <v/>
          </cell>
          <cell r="O248" t="str">
            <v/>
          </cell>
          <cell r="R248" t="str">
            <v/>
          </cell>
        </row>
        <row r="249">
          <cell r="K249" t="str">
            <v/>
          </cell>
          <cell r="L249" t="str">
            <v/>
          </cell>
          <cell r="M249" t="str">
            <v/>
          </cell>
          <cell r="O249" t="str">
            <v/>
          </cell>
          <cell r="R249" t="str">
            <v/>
          </cell>
        </row>
        <row r="250">
          <cell r="K250" t="str">
            <v/>
          </cell>
          <cell r="L250" t="str">
            <v/>
          </cell>
          <cell r="M250" t="str">
            <v/>
          </cell>
          <cell r="O250" t="str">
            <v/>
          </cell>
          <cell r="R250" t="str">
            <v/>
          </cell>
        </row>
        <row r="251">
          <cell r="K251" t="str">
            <v/>
          </cell>
          <cell r="L251" t="str">
            <v/>
          </cell>
          <cell r="M251" t="str">
            <v/>
          </cell>
          <cell r="O251" t="str">
            <v/>
          </cell>
          <cell r="R251" t="str">
            <v/>
          </cell>
        </row>
        <row r="252">
          <cell r="K252" t="str">
            <v/>
          </cell>
          <cell r="L252" t="str">
            <v/>
          </cell>
          <cell r="M252" t="str">
            <v/>
          </cell>
          <cell r="O252" t="str">
            <v/>
          </cell>
          <cell r="R252" t="str">
            <v/>
          </cell>
        </row>
        <row r="253">
          <cell r="K253" t="str">
            <v/>
          </cell>
          <cell r="L253" t="str">
            <v/>
          </cell>
          <cell r="M253" t="str">
            <v/>
          </cell>
          <cell r="O253" t="str">
            <v/>
          </cell>
          <cell r="R253" t="str">
            <v/>
          </cell>
        </row>
        <row r="254">
          <cell r="K254" t="str">
            <v/>
          </cell>
          <cell r="L254" t="str">
            <v/>
          </cell>
          <cell r="M254" t="str">
            <v/>
          </cell>
          <cell r="O254" t="str">
            <v/>
          </cell>
          <cell r="R254" t="str">
            <v/>
          </cell>
        </row>
        <row r="255">
          <cell r="K255" t="str">
            <v/>
          </cell>
          <cell r="L255" t="str">
            <v/>
          </cell>
          <cell r="M255" t="str">
            <v/>
          </cell>
          <cell r="O255" t="str">
            <v/>
          </cell>
          <cell r="R255" t="str">
            <v/>
          </cell>
        </row>
        <row r="256">
          <cell r="K256" t="str">
            <v/>
          </cell>
          <cell r="L256" t="str">
            <v/>
          </cell>
          <cell r="M256" t="str">
            <v/>
          </cell>
          <cell r="O256" t="str">
            <v/>
          </cell>
          <cell r="R256" t="str">
            <v/>
          </cell>
        </row>
        <row r="257">
          <cell r="K257" t="str">
            <v/>
          </cell>
          <cell r="L257" t="str">
            <v/>
          </cell>
          <cell r="M257" t="str">
            <v/>
          </cell>
          <cell r="O257" t="str">
            <v/>
          </cell>
          <cell r="R257" t="str">
            <v/>
          </cell>
        </row>
        <row r="258">
          <cell r="K258" t="str">
            <v/>
          </cell>
          <cell r="L258" t="str">
            <v/>
          </cell>
          <cell r="M258" t="str">
            <v/>
          </cell>
          <cell r="O258" t="str">
            <v/>
          </cell>
          <cell r="R258" t="str">
            <v/>
          </cell>
        </row>
        <row r="259">
          <cell r="K259" t="str">
            <v/>
          </cell>
          <cell r="L259" t="str">
            <v/>
          </cell>
          <cell r="M259" t="str">
            <v/>
          </cell>
          <cell r="O259" t="str">
            <v/>
          </cell>
          <cell r="R259" t="str">
            <v/>
          </cell>
        </row>
        <row r="260">
          <cell r="K260" t="str">
            <v/>
          </cell>
          <cell r="L260" t="str">
            <v/>
          </cell>
          <cell r="M260" t="str">
            <v/>
          </cell>
          <cell r="O260" t="str">
            <v/>
          </cell>
          <cell r="R260" t="str">
            <v/>
          </cell>
        </row>
        <row r="261">
          <cell r="K261" t="str">
            <v/>
          </cell>
          <cell r="L261" t="str">
            <v/>
          </cell>
          <cell r="M261" t="str">
            <v/>
          </cell>
          <cell r="O261" t="str">
            <v/>
          </cell>
          <cell r="R261" t="str">
            <v/>
          </cell>
        </row>
        <row r="262">
          <cell r="K262" t="str">
            <v/>
          </cell>
          <cell r="L262" t="str">
            <v/>
          </cell>
          <cell r="M262" t="str">
            <v/>
          </cell>
          <cell r="O262" t="str">
            <v/>
          </cell>
          <cell r="R262" t="str">
            <v/>
          </cell>
        </row>
        <row r="263">
          <cell r="K263" t="str">
            <v/>
          </cell>
          <cell r="L263" t="str">
            <v/>
          </cell>
          <cell r="M263" t="str">
            <v/>
          </cell>
          <cell r="O263" t="str">
            <v/>
          </cell>
          <cell r="R263" t="str">
            <v/>
          </cell>
        </row>
        <row r="264">
          <cell r="K264" t="str">
            <v/>
          </cell>
          <cell r="L264" t="str">
            <v/>
          </cell>
          <cell r="M264" t="str">
            <v/>
          </cell>
          <cell r="O264" t="str">
            <v/>
          </cell>
          <cell r="R264" t="str">
            <v/>
          </cell>
        </row>
        <row r="265">
          <cell r="K265" t="str">
            <v/>
          </cell>
          <cell r="L265" t="str">
            <v/>
          </cell>
          <cell r="M265" t="str">
            <v/>
          </cell>
          <cell r="O265" t="str">
            <v/>
          </cell>
          <cell r="R265" t="str">
            <v/>
          </cell>
        </row>
        <row r="266">
          <cell r="K266" t="str">
            <v/>
          </cell>
          <cell r="L266" t="str">
            <v/>
          </cell>
          <cell r="M266" t="str">
            <v/>
          </cell>
          <cell r="O266" t="str">
            <v/>
          </cell>
          <cell r="R266" t="str">
            <v/>
          </cell>
        </row>
        <row r="267">
          <cell r="K267" t="str">
            <v/>
          </cell>
          <cell r="L267" t="str">
            <v/>
          </cell>
          <cell r="M267" t="str">
            <v/>
          </cell>
          <cell r="O267" t="str">
            <v/>
          </cell>
          <cell r="R267" t="str">
            <v/>
          </cell>
        </row>
        <row r="268">
          <cell r="K268" t="str">
            <v/>
          </cell>
          <cell r="L268" t="str">
            <v/>
          </cell>
          <cell r="M268" t="str">
            <v/>
          </cell>
          <cell r="O268" t="str">
            <v/>
          </cell>
          <cell r="R268" t="str">
            <v/>
          </cell>
        </row>
        <row r="269">
          <cell r="K269" t="str">
            <v/>
          </cell>
          <cell r="L269" t="str">
            <v/>
          </cell>
          <cell r="M269" t="str">
            <v/>
          </cell>
          <cell r="O269" t="str">
            <v/>
          </cell>
          <cell r="R269" t="str">
            <v/>
          </cell>
        </row>
        <row r="270">
          <cell r="K270" t="str">
            <v/>
          </cell>
          <cell r="L270" t="str">
            <v/>
          </cell>
          <cell r="M270" t="str">
            <v/>
          </cell>
          <cell r="O270" t="str">
            <v/>
          </cell>
          <cell r="R270" t="str">
            <v/>
          </cell>
        </row>
        <row r="271">
          <cell r="K271" t="str">
            <v/>
          </cell>
          <cell r="L271" t="str">
            <v/>
          </cell>
          <cell r="M271" t="str">
            <v/>
          </cell>
          <cell r="O271" t="str">
            <v/>
          </cell>
          <cell r="R271" t="str">
            <v/>
          </cell>
        </row>
        <row r="272">
          <cell r="K272" t="str">
            <v/>
          </cell>
          <cell r="L272" t="str">
            <v/>
          </cell>
          <cell r="M272" t="str">
            <v/>
          </cell>
          <cell r="O272" t="str">
            <v/>
          </cell>
          <cell r="R272" t="str">
            <v/>
          </cell>
        </row>
        <row r="273">
          <cell r="K273" t="str">
            <v/>
          </cell>
          <cell r="L273" t="str">
            <v/>
          </cell>
          <cell r="M273" t="str">
            <v/>
          </cell>
          <cell r="O273" t="str">
            <v/>
          </cell>
          <cell r="R273" t="str">
            <v/>
          </cell>
        </row>
        <row r="274">
          <cell r="K274" t="str">
            <v/>
          </cell>
          <cell r="L274" t="str">
            <v/>
          </cell>
          <cell r="M274" t="str">
            <v/>
          </cell>
          <cell r="O274" t="str">
            <v/>
          </cell>
          <cell r="R274" t="str">
            <v/>
          </cell>
        </row>
        <row r="275">
          <cell r="K275" t="str">
            <v/>
          </cell>
          <cell r="L275" t="str">
            <v/>
          </cell>
          <cell r="M275" t="str">
            <v/>
          </cell>
          <cell r="O275" t="str">
            <v/>
          </cell>
          <cell r="R275" t="str">
            <v/>
          </cell>
        </row>
        <row r="276">
          <cell r="K276" t="str">
            <v/>
          </cell>
          <cell r="L276" t="str">
            <v/>
          </cell>
          <cell r="M276" t="str">
            <v/>
          </cell>
          <cell r="O276" t="str">
            <v/>
          </cell>
          <cell r="R276" t="str">
            <v/>
          </cell>
        </row>
        <row r="277">
          <cell r="K277" t="str">
            <v/>
          </cell>
          <cell r="L277" t="str">
            <v/>
          </cell>
          <cell r="M277" t="str">
            <v/>
          </cell>
          <cell r="O277" t="str">
            <v/>
          </cell>
          <cell r="R277" t="str">
            <v/>
          </cell>
        </row>
        <row r="278">
          <cell r="K278" t="str">
            <v/>
          </cell>
          <cell r="L278" t="str">
            <v/>
          </cell>
          <cell r="M278" t="str">
            <v/>
          </cell>
          <cell r="O278" t="str">
            <v/>
          </cell>
          <cell r="R278" t="str">
            <v/>
          </cell>
        </row>
        <row r="279">
          <cell r="K279" t="str">
            <v/>
          </cell>
          <cell r="L279" t="str">
            <v/>
          </cell>
          <cell r="M279" t="str">
            <v/>
          </cell>
          <cell r="O279" t="str">
            <v/>
          </cell>
          <cell r="R279" t="str">
            <v/>
          </cell>
        </row>
        <row r="280">
          <cell r="K280" t="str">
            <v/>
          </cell>
          <cell r="L280" t="str">
            <v/>
          </cell>
          <cell r="M280" t="str">
            <v/>
          </cell>
          <cell r="O280" t="str">
            <v/>
          </cell>
          <cell r="R280" t="str">
            <v/>
          </cell>
        </row>
        <row r="281">
          <cell r="K281" t="str">
            <v/>
          </cell>
          <cell r="L281" t="str">
            <v/>
          </cell>
          <cell r="M281" t="str">
            <v/>
          </cell>
          <cell r="O281" t="str">
            <v/>
          </cell>
          <cell r="R281" t="str">
            <v/>
          </cell>
        </row>
        <row r="282">
          <cell r="K282" t="str">
            <v/>
          </cell>
          <cell r="L282" t="str">
            <v/>
          </cell>
          <cell r="M282" t="str">
            <v/>
          </cell>
          <cell r="O282" t="str">
            <v/>
          </cell>
          <cell r="R282" t="str">
            <v/>
          </cell>
        </row>
        <row r="283">
          <cell r="K283" t="str">
            <v/>
          </cell>
          <cell r="L283" t="str">
            <v/>
          </cell>
          <cell r="M283" t="str">
            <v/>
          </cell>
          <cell r="O283" t="str">
            <v/>
          </cell>
          <cell r="R283" t="str">
            <v/>
          </cell>
        </row>
        <row r="284">
          <cell r="K284" t="str">
            <v/>
          </cell>
          <cell r="L284" t="str">
            <v/>
          </cell>
          <cell r="M284" t="str">
            <v/>
          </cell>
          <cell r="O284" t="str">
            <v/>
          </cell>
          <cell r="R284" t="str">
            <v/>
          </cell>
        </row>
        <row r="285">
          <cell r="K285" t="str">
            <v/>
          </cell>
          <cell r="L285" t="str">
            <v/>
          </cell>
          <cell r="M285" t="str">
            <v/>
          </cell>
          <cell r="O285" t="str">
            <v/>
          </cell>
          <cell r="R285" t="str">
            <v/>
          </cell>
        </row>
        <row r="286">
          <cell r="K286" t="str">
            <v/>
          </cell>
          <cell r="L286" t="str">
            <v/>
          </cell>
          <cell r="M286" t="str">
            <v/>
          </cell>
          <cell r="O286" t="str">
            <v/>
          </cell>
          <cell r="R286" t="str">
            <v/>
          </cell>
        </row>
        <row r="287">
          <cell r="K287" t="str">
            <v/>
          </cell>
          <cell r="L287" t="str">
            <v/>
          </cell>
          <cell r="M287" t="str">
            <v/>
          </cell>
          <cell r="O287" t="str">
            <v/>
          </cell>
          <cell r="R287" t="str">
            <v/>
          </cell>
        </row>
        <row r="288">
          <cell r="K288" t="str">
            <v/>
          </cell>
          <cell r="L288" t="str">
            <v/>
          </cell>
          <cell r="M288" t="str">
            <v/>
          </cell>
          <cell r="O288" t="str">
            <v/>
          </cell>
          <cell r="R288" t="str">
            <v/>
          </cell>
        </row>
        <row r="289">
          <cell r="K289" t="str">
            <v/>
          </cell>
          <cell r="L289" t="str">
            <v/>
          </cell>
          <cell r="M289" t="str">
            <v/>
          </cell>
          <cell r="O289" t="str">
            <v/>
          </cell>
          <cell r="R289" t="str">
            <v/>
          </cell>
        </row>
        <row r="290">
          <cell r="K290" t="str">
            <v/>
          </cell>
          <cell r="L290" t="str">
            <v/>
          </cell>
          <cell r="M290" t="str">
            <v/>
          </cell>
          <cell r="O290" t="str">
            <v/>
          </cell>
          <cell r="R290" t="str">
            <v/>
          </cell>
        </row>
        <row r="291">
          <cell r="K291" t="str">
            <v/>
          </cell>
          <cell r="L291" t="str">
            <v/>
          </cell>
          <cell r="M291" t="str">
            <v/>
          </cell>
          <cell r="O291" t="str">
            <v/>
          </cell>
          <cell r="R291" t="str">
            <v/>
          </cell>
        </row>
        <row r="292">
          <cell r="K292" t="str">
            <v/>
          </cell>
          <cell r="L292" t="str">
            <v/>
          </cell>
          <cell r="M292" t="str">
            <v/>
          </cell>
          <cell r="O292" t="str">
            <v/>
          </cell>
          <cell r="R292" t="str">
            <v/>
          </cell>
        </row>
        <row r="293">
          <cell r="K293" t="str">
            <v/>
          </cell>
          <cell r="L293" t="str">
            <v/>
          </cell>
          <cell r="M293" t="str">
            <v/>
          </cell>
          <cell r="O293" t="str">
            <v/>
          </cell>
          <cell r="R293" t="str">
            <v/>
          </cell>
        </row>
        <row r="294">
          <cell r="K294" t="str">
            <v/>
          </cell>
          <cell r="L294" t="str">
            <v/>
          </cell>
          <cell r="M294" t="str">
            <v/>
          </cell>
          <cell r="O294" t="str">
            <v/>
          </cell>
          <cell r="R294" t="str">
            <v/>
          </cell>
        </row>
        <row r="295">
          <cell r="K295" t="str">
            <v/>
          </cell>
          <cell r="L295" t="str">
            <v/>
          </cell>
          <cell r="M295" t="str">
            <v/>
          </cell>
          <cell r="O295" t="str">
            <v/>
          </cell>
          <cell r="R295" t="str">
            <v/>
          </cell>
        </row>
        <row r="296">
          <cell r="K296" t="str">
            <v/>
          </cell>
          <cell r="L296" t="str">
            <v/>
          </cell>
          <cell r="M296" t="str">
            <v/>
          </cell>
          <cell r="O296" t="str">
            <v/>
          </cell>
          <cell r="R296" t="str">
            <v/>
          </cell>
        </row>
        <row r="297">
          <cell r="K297" t="str">
            <v/>
          </cell>
          <cell r="L297" t="str">
            <v/>
          </cell>
          <cell r="M297" t="str">
            <v/>
          </cell>
          <cell r="O297" t="str">
            <v/>
          </cell>
          <cell r="R297" t="str">
            <v/>
          </cell>
        </row>
        <row r="298">
          <cell r="K298" t="str">
            <v/>
          </cell>
          <cell r="L298" t="str">
            <v/>
          </cell>
          <cell r="M298" t="str">
            <v/>
          </cell>
          <cell r="O298" t="str">
            <v/>
          </cell>
          <cell r="R298" t="str">
            <v/>
          </cell>
        </row>
        <row r="299">
          <cell r="K299" t="str">
            <v/>
          </cell>
          <cell r="L299" t="str">
            <v/>
          </cell>
          <cell r="M299" t="str">
            <v/>
          </cell>
          <cell r="O299" t="str">
            <v/>
          </cell>
          <cell r="R299" t="str">
            <v/>
          </cell>
        </row>
        <row r="300">
          <cell r="K300" t="str">
            <v/>
          </cell>
          <cell r="L300" t="str">
            <v/>
          </cell>
          <cell r="M300" t="str">
            <v/>
          </cell>
          <cell r="O300" t="str">
            <v/>
          </cell>
          <cell r="R300" t="str">
            <v/>
          </cell>
        </row>
        <row r="301">
          <cell r="K301" t="str">
            <v/>
          </cell>
          <cell r="L301" t="str">
            <v/>
          </cell>
          <cell r="M301" t="str">
            <v/>
          </cell>
          <cell r="O301" t="str">
            <v/>
          </cell>
          <cell r="R301" t="str">
            <v/>
          </cell>
        </row>
        <row r="302">
          <cell r="K302" t="str">
            <v/>
          </cell>
          <cell r="L302" t="str">
            <v/>
          </cell>
          <cell r="M302" t="str">
            <v/>
          </cell>
          <cell r="O302" t="str">
            <v/>
          </cell>
          <cell r="R302" t="str">
            <v/>
          </cell>
        </row>
        <row r="303">
          <cell r="K303" t="str">
            <v/>
          </cell>
          <cell r="L303" t="str">
            <v/>
          </cell>
          <cell r="M303" t="str">
            <v/>
          </cell>
          <cell r="O303" t="str">
            <v/>
          </cell>
          <cell r="R303" t="str">
            <v/>
          </cell>
        </row>
      </sheetData>
      <sheetData sheetId="41" refreshError="1"/>
      <sheetData sheetId="42" refreshError="1"/>
      <sheetData sheetId="43" refreshError="1"/>
      <sheetData sheetId="44">
        <row r="4">
          <cell r="G4" t="str">
            <v>Shop</v>
          </cell>
        </row>
        <row r="5">
          <cell r="G5" t="str">
            <v>VNV03</v>
          </cell>
        </row>
        <row r="6">
          <cell r="G6" t="str">
            <v>AEON Tan Phu</v>
          </cell>
        </row>
        <row r="7">
          <cell r="G7" t="str">
            <v>30 Bo Bao Tan Thang St., Tan Phu Dist., HCMC.</v>
          </cell>
        </row>
        <row r="8">
          <cell r="G8">
            <v>397.7</v>
          </cell>
          <cell r="H8" t="str">
            <v>sq. m</v>
          </cell>
        </row>
        <row r="9">
          <cell r="G9" t="str">
            <v>Gior Fashion Company Limited</v>
          </cell>
        </row>
        <row r="10">
          <cell r="G10" t="str">
            <v>AEON</v>
          </cell>
        </row>
        <row r="11">
          <cell r="G11">
            <v>2</v>
          </cell>
        </row>
        <row r="13">
          <cell r="G13">
            <v>2</v>
          </cell>
        </row>
        <row r="14">
          <cell r="G14">
            <v>41631</v>
          </cell>
        </row>
        <row r="15">
          <cell r="G15">
            <v>43521</v>
          </cell>
        </row>
        <row r="20">
          <cell r="G20" t="str">
            <v>NA</v>
          </cell>
        </row>
        <row r="23">
          <cell r="G23" t="str">
            <v>NA</v>
          </cell>
        </row>
        <row r="24">
          <cell r="G24" t="str">
            <v>NA</v>
          </cell>
        </row>
        <row r="27">
          <cell r="G27" t="str">
            <v>NA</v>
          </cell>
        </row>
        <row r="29">
          <cell r="G29" t="str">
            <v>VND</v>
          </cell>
        </row>
        <row r="30">
          <cell r="G30" t="str">
            <v>payable at the beginning</v>
          </cell>
        </row>
        <row r="32">
          <cell r="G32" t="str">
            <v>Yes</v>
          </cell>
        </row>
        <row r="36">
          <cell r="G36" t="str">
            <v>NA</v>
          </cell>
        </row>
        <row r="40">
          <cell r="G40" t="str">
            <v>NA</v>
          </cell>
        </row>
        <row r="45">
          <cell r="G45" t="str">
            <v>NA</v>
          </cell>
        </row>
        <row r="49">
          <cell r="G49" t="str">
            <v>NA</v>
          </cell>
        </row>
        <row r="53">
          <cell r="G53" t="str">
            <v>NA</v>
          </cell>
        </row>
        <row r="57">
          <cell r="G57">
            <v>435462000</v>
          </cell>
        </row>
        <row r="58">
          <cell r="G58">
            <v>435462000</v>
          </cell>
        </row>
        <row r="62">
          <cell r="G62">
            <v>7.8E-2</v>
          </cell>
        </row>
        <row r="63">
          <cell r="G63">
            <v>6.4999999999999997E-3</v>
          </cell>
        </row>
        <row r="64">
          <cell r="G64">
            <v>103614400</v>
          </cell>
        </row>
        <row r="65">
          <cell r="G65">
            <v>103614400</v>
          </cell>
        </row>
        <row r="66">
          <cell r="G66">
            <v>0</v>
          </cell>
        </row>
        <row r="70">
          <cell r="G70">
            <v>206559655.83705914</v>
          </cell>
        </row>
        <row r="71">
          <cell r="G71">
            <v>102945255.83705913</v>
          </cell>
        </row>
        <row r="72">
          <cell r="G72">
            <v>103614400</v>
          </cell>
          <cell r="H72">
            <v>0</v>
          </cell>
        </row>
        <row r="75">
          <cell r="H75">
            <v>0</v>
          </cell>
        </row>
      </sheetData>
      <sheetData sheetId="45">
        <row r="4">
          <cell r="G4" t="str">
            <v>Shop</v>
          </cell>
        </row>
        <row r="5">
          <cell r="G5" t="str">
            <v>VNV25</v>
          </cell>
        </row>
        <row r="6">
          <cell r="G6" t="str">
            <v>Diamond</v>
          </cell>
        </row>
        <row r="7">
          <cell r="G7" t="str">
            <v>Floor 3, 34 Le Duan St., Ben Nghe Ward, Dist. 1, HCMC</v>
          </cell>
        </row>
        <row r="8">
          <cell r="G8">
            <v>91</v>
          </cell>
          <cell r="H8" t="str">
            <v>sq. m</v>
          </cell>
        </row>
        <row r="9">
          <cell r="G9" t="str">
            <v>Gior Fashion Company Limited</v>
          </cell>
        </row>
        <row r="10">
          <cell r="G10" t="str">
            <v>IBC Company Limited</v>
          </cell>
        </row>
        <row r="11">
          <cell r="G11">
            <v>5</v>
          </cell>
        </row>
        <row r="13">
          <cell r="G13">
            <v>5</v>
          </cell>
        </row>
        <row r="14">
          <cell r="G14">
            <v>43262</v>
          </cell>
        </row>
        <row r="15">
          <cell r="G15">
            <v>43625</v>
          </cell>
        </row>
        <row r="20">
          <cell r="G20" t="str">
            <v>NA</v>
          </cell>
        </row>
        <row r="23">
          <cell r="G23" t="str">
            <v>NA</v>
          </cell>
        </row>
        <row r="24">
          <cell r="G24" t="str">
            <v>NA</v>
          </cell>
        </row>
        <row r="27">
          <cell r="G27" t="str">
            <v>NA</v>
          </cell>
        </row>
        <row r="29">
          <cell r="G29" t="str">
            <v>VND</v>
          </cell>
        </row>
        <row r="30">
          <cell r="G30" t="str">
            <v>payable at the beginning</v>
          </cell>
        </row>
        <row r="32">
          <cell r="G32" t="str">
            <v>Yes</v>
          </cell>
        </row>
        <row r="36">
          <cell r="G36" t="str">
            <v>NA</v>
          </cell>
        </row>
        <row r="40">
          <cell r="G40" t="str">
            <v>NA</v>
          </cell>
        </row>
        <row r="45">
          <cell r="G45" t="str">
            <v>NA</v>
          </cell>
        </row>
        <row r="49">
          <cell r="G49" t="str">
            <v>NA</v>
          </cell>
        </row>
        <row r="53">
          <cell r="G53" t="str">
            <v>NA</v>
          </cell>
        </row>
        <row r="57">
          <cell r="G57">
            <v>169500000</v>
          </cell>
        </row>
        <row r="58">
          <cell r="G58">
            <v>134862000</v>
          </cell>
        </row>
        <row r="59">
          <cell r="G59">
            <v>34638000</v>
          </cell>
        </row>
        <row r="62">
          <cell r="G62">
            <v>7.8E-2</v>
          </cell>
        </row>
        <row r="63">
          <cell r="G63">
            <v>6.4999999999999997E-3</v>
          </cell>
        </row>
        <row r="64">
          <cell r="G64">
            <v>539448000</v>
          </cell>
        </row>
        <row r="65">
          <cell r="G65">
            <v>539448000</v>
          </cell>
        </row>
        <row r="66">
          <cell r="G66">
            <v>0</v>
          </cell>
        </row>
        <row r="70">
          <cell r="G70">
            <v>665656645.46435869</v>
          </cell>
        </row>
        <row r="71">
          <cell r="G71">
            <v>530794645.46435869</v>
          </cell>
        </row>
        <row r="72">
          <cell r="G72">
            <v>134862000</v>
          </cell>
          <cell r="H72">
            <v>0</v>
          </cell>
        </row>
        <row r="75">
          <cell r="H75">
            <v>0</v>
          </cell>
        </row>
      </sheetData>
      <sheetData sheetId="46">
        <row r="4">
          <cell r="G4" t="str">
            <v>Shop</v>
          </cell>
        </row>
        <row r="5">
          <cell r="G5" t="str">
            <v>VNV08</v>
          </cell>
        </row>
        <row r="6">
          <cell r="G6" t="str">
            <v>Nha Trang Center</v>
          </cell>
        </row>
        <row r="7">
          <cell r="G7" t="str">
            <v>20 Tran Phu St., Nha Trang city.</v>
          </cell>
        </row>
        <row r="8">
          <cell r="G8">
            <v>48</v>
          </cell>
          <cell r="H8" t="str">
            <v>sq. m</v>
          </cell>
        </row>
        <row r="9">
          <cell r="G9" t="str">
            <v>Gior Fashion Company Limited</v>
          </cell>
        </row>
        <row r="10">
          <cell r="G10" t="str">
            <v>Blue Ocean Resort</v>
          </cell>
        </row>
        <row r="11">
          <cell r="G11">
            <v>4</v>
          </cell>
        </row>
        <row r="13">
          <cell r="G13">
            <v>4</v>
          </cell>
        </row>
        <row r="14">
          <cell r="G14">
            <v>41640</v>
          </cell>
        </row>
        <row r="15">
          <cell r="G15">
            <v>43598</v>
          </cell>
        </row>
        <row r="20">
          <cell r="G20" t="str">
            <v>NA</v>
          </cell>
        </row>
        <row r="23">
          <cell r="G23" t="str">
            <v>NA</v>
          </cell>
        </row>
        <row r="24">
          <cell r="G24" t="str">
            <v>NA</v>
          </cell>
        </row>
        <row r="27">
          <cell r="G27" t="str">
            <v>NA</v>
          </cell>
        </row>
        <row r="29">
          <cell r="G29" t="str">
            <v>VND</v>
          </cell>
        </row>
        <row r="30">
          <cell r="G30" t="str">
            <v>payable at the beginning</v>
          </cell>
        </row>
        <row r="32">
          <cell r="G32" t="str">
            <v>Yes</v>
          </cell>
        </row>
        <row r="36">
          <cell r="G36" t="str">
            <v>NA</v>
          </cell>
        </row>
        <row r="40">
          <cell r="G40" t="str">
            <v>NA</v>
          </cell>
        </row>
        <row r="45">
          <cell r="G45" t="str">
            <v>NA</v>
          </cell>
        </row>
        <row r="49">
          <cell r="G49" t="str">
            <v>NA</v>
          </cell>
        </row>
        <row r="53">
          <cell r="G53" t="str">
            <v>NA</v>
          </cell>
        </row>
        <row r="57">
          <cell r="G57">
            <v>34272000</v>
          </cell>
        </row>
        <row r="58">
          <cell r="G58">
            <v>28224000</v>
          </cell>
        </row>
        <row r="59">
          <cell r="G59">
            <v>6048000</v>
          </cell>
        </row>
        <row r="62">
          <cell r="G62">
            <v>7.8E-2</v>
          </cell>
        </row>
        <row r="63">
          <cell r="G63">
            <v>6.4999999999999997E-3</v>
          </cell>
        </row>
        <row r="64">
          <cell r="G64">
            <v>92736000</v>
          </cell>
        </row>
        <row r="65">
          <cell r="G65">
            <v>92736000</v>
          </cell>
        </row>
        <row r="66">
          <cell r="G66">
            <v>0</v>
          </cell>
        </row>
        <row r="70">
          <cell r="G70">
            <v>122455366.13069743</v>
          </cell>
        </row>
        <row r="71">
          <cell r="G71">
            <v>91543366.130697429</v>
          </cell>
        </row>
        <row r="72">
          <cell r="G72">
            <v>30912000</v>
          </cell>
          <cell r="H72">
            <v>0</v>
          </cell>
        </row>
        <row r="75">
          <cell r="H75">
            <v>0</v>
          </cell>
        </row>
      </sheetData>
      <sheetData sheetId="47">
        <row r="4">
          <cell r="G4" t="str">
            <v>Shop</v>
          </cell>
        </row>
        <row r="5">
          <cell r="G5" t="str">
            <v>VNV31</v>
          </cell>
        </row>
        <row r="6">
          <cell r="G6" t="str">
            <v>Vincom Buon Me Thuot</v>
          </cell>
        </row>
        <row r="7">
          <cell r="G7" t="str">
            <v>L2-05-K4, 78 Ly Thuong Kiet St., Thang Loi Ward, Buon Me Thuot City, Dak Lak Province</v>
          </cell>
        </row>
        <row r="8">
          <cell r="G8">
            <v>122.5</v>
          </cell>
          <cell r="H8" t="str">
            <v>sq. m</v>
          </cell>
        </row>
        <row r="9">
          <cell r="G9" t="str">
            <v>Gior Fashion Company Limited</v>
          </cell>
        </row>
        <row r="10">
          <cell r="G10" t="str">
            <v>Vincom</v>
          </cell>
        </row>
        <row r="11">
          <cell r="G11">
            <v>3</v>
          </cell>
        </row>
        <row r="13">
          <cell r="G13">
            <v>3</v>
          </cell>
        </row>
        <row r="14">
          <cell r="G14">
            <v>42455</v>
          </cell>
        </row>
        <row r="15">
          <cell r="G15">
            <v>43549</v>
          </cell>
        </row>
        <row r="20">
          <cell r="G20" t="str">
            <v>NA</v>
          </cell>
        </row>
        <row r="23">
          <cell r="G23" t="str">
            <v>NA</v>
          </cell>
        </row>
        <row r="24">
          <cell r="G24" t="str">
            <v>NA</v>
          </cell>
        </row>
        <row r="27">
          <cell r="G27" t="str">
            <v>NA</v>
          </cell>
        </row>
        <row r="29">
          <cell r="G29" t="str">
            <v>VND</v>
          </cell>
        </row>
        <row r="30">
          <cell r="G30" t="str">
            <v>payable at the beginning</v>
          </cell>
        </row>
        <row r="32">
          <cell r="G32" t="str">
            <v>Yes</v>
          </cell>
        </row>
        <row r="36">
          <cell r="G36" t="str">
            <v>NA</v>
          </cell>
        </row>
        <row r="40">
          <cell r="G40" t="str">
            <v>NA</v>
          </cell>
        </row>
        <row r="45">
          <cell r="G45" t="str">
            <v>NA</v>
          </cell>
        </row>
        <row r="49">
          <cell r="G49" t="str">
            <v>NA</v>
          </cell>
        </row>
        <row r="53">
          <cell r="G53" t="str">
            <v>NA</v>
          </cell>
        </row>
        <row r="57">
          <cell r="G57">
            <v>181912500</v>
          </cell>
        </row>
        <row r="58">
          <cell r="G58">
            <v>148837500</v>
          </cell>
        </row>
        <row r="59">
          <cell r="G59">
            <v>33075000</v>
          </cell>
        </row>
        <row r="62">
          <cell r="G62">
            <v>7.8E-2</v>
          </cell>
        </row>
        <row r="63">
          <cell r="G63">
            <v>6.4999999999999997E-3</v>
          </cell>
        </row>
        <row r="64">
          <cell r="G64">
            <v>99225000</v>
          </cell>
        </row>
        <row r="65">
          <cell r="G65">
            <v>99225000</v>
          </cell>
        </row>
        <row r="66">
          <cell r="G66">
            <v>0</v>
          </cell>
        </row>
        <row r="70">
          <cell r="G70">
            <v>147878373.16570461</v>
          </cell>
        </row>
        <row r="71">
          <cell r="G71">
            <v>98265873.165704608</v>
          </cell>
        </row>
        <row r="72">
          <cell r="G72">
            <v>49612500</v>
          </cell>
          <cell r="H72">
            <v>0</v>
          </cell>
        </row>
        <row r="75">
          <cell r="H75">
            <v>0</v>
          </cell>
        </row>
      </sheetData>
      <sheetData sheetId="48">
        <row r="4">
          <cell r="G4" t="str">
            <v>Shop</v>
          </cell>
        </row>
        <row r="5">
          <cell r="G5" t="str">
            <v>VNV33</v>
          </cell>
        </row>
        <row r="6">
          <cell r="G6" t="str">
            <v>Saigon Centre</v>
          </cell>
        </row>
        <row r="7">
          <cell r="G7" t="str">
            <v>65 Le Loi, Ben Nghe Ward, Dist. 1, HCMC</v>
          </cell>
        </row>
        <row r="8">
          <cell r="G8">
            <v>183</v>
          </cell>
          <cell r="H8" t="str">
            <v>sq. m</v>
          </cell>
        </row>
        <row r="9">
          <cell r="G9" t="str">
            <v>Gior Fashion Company Limited</v>
          </cell>
        </row>
        <row r="10">
          <cell r="G10" t="str">
            <v>Keppel Land Watco Company Limited</v>
          </cell>
        </row>
        <row r="11">
          <cell r="G11">
            <v>7</v>
          </cell>
        </row>
        <row r="13">
          <cell r="G13">
            <v>7</v>
          </cell>
        </row>
        <row r="14">
          <cell r="G14">
            <v>42581</v>
          </cell>
        </row>
        <row r="15">
          <cell r="G15">
            <v>43675</v>
          </cell>
        </row>
        <row r="20">
          <cell r="G20" t="str">
            <v>NA</v>
          </cell>
        </row>
        <row r="23">
          <cell r="G23" t="str">
            <v>NA</v>
          </cell>
        </row>
        <row r="24">
          <cell r="G24" t="str">
            <v>NA</v>
          </cell>
        </row>
        <row r="27">
          <cell r="G27" t="str">
            <v>NA</v>
          </cell>
        </row>
        <row r="29">
          <cell r="G29" t="str">
            <v>VND</v>
          </cell>
        </row>
        <row r="30">
          <cell r="G30" t="str">
            <v>payable at the beginning</v>
          </cell>
        </row>
        <row r="32">
          <cell r="G32" t="str">
            <v>Yes</v>
          </cell>
        </row>
        <row r="36">
          <cell r="G36" t="str">
            <v>NA</v>
          </cell>
        </row>
        <row r="40">
          <cell r="G40" t="str">
            <v>NA</v>
          </cell>
        </row>
        <row r="45">
          <cell r="G45" t="str">
            <v>NA</v>
          </cell>
        </row>
        <row r="49">
          <cell r="G49" t="str">
            <v>NA</v>
          </cell>
        </row>
        <row r="53">
          <cell r="G53" t="str">
            <v>NA</v>
          </cell>
        </row>
        <row r="57">
          <cell r="G57">
            <v>945730014</v>
          </cell>
        </row>
        <row r="58">
          <cell r="G58">
            <v>804390238.5</v>
          </cell>
        </row>
        <row r="59">
          <cell r="G59">
            <v>141339775.5</v>
          </cell>
        </row>
        <row r="62">
          <cell r="G62">
            <v>7.8E-2</v>
          </cell>
        </row>
        <row r="63">
          <cell r="G63">
            <v>6.4999999999999997E-3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  <cell r="H72">
            <v>0</v>
          </cell>
        </row>
        <row r="75">
          <cell r="H75">
            <v>0</v>
          </cell>
        </row>
      </sheetData>
      <sheetData sheetId="49">
        <row r="4">
          <cell r="G4" t="str">
            <v>Shop</v>
          </cell>
        </row>
        <row r="5">
          <cell r="G5" t="str">
            <v>VNV34</v>
          </cell>
        </row>
        <row r="6">
          <cell r="G6" t="str">
            <v>Vincom Can Tho</v>
          </cell>
        </row>
        <row r="7">
          <cell r="G7" t="str">
            <v>L1-12, Floor 1, Vincom Xuan Khanh Shopping Mall, 30/4 St., Xuan Khanh Ward, Ninh Kieu Dist., Can Tho City</v>
          </cell>
        </row>
        <row r="8">
          <cell r="G8">
            <v>130.5</v>
          </cell>
          <cell r="H8" t="str">
            <v>sq. m</v>
          </cell>
        </row>
        <row r="9">
          <cell r="G9" t="str">
            <v>Gior Fashion Company Limited</v>
          </cell>
        </row>
        <row r="10">
          <cell r="G10" t="str">
            <v>Vincom</v>
          </cell>
        </row>
        <row r="11">
          <cell r="G11">
            <v>9</v>
          </cell>
        </row>
        <row r="13">
          <cell r="G13">
            <v>9</v>
          </cell>
        </row>
        <row r="14">
          <cell r="G14">
            <v>42633</v>
          </cell>
        </row>
        <row r="15">
          <cell r="G15">
            <v>43727</v>
          </cell>
        </row>
        <row r="20">
          <cell r="G20" t="str">
            <v>NA</v>
          </cell>
        </row>
        <row r="23">
          <cell r="G23" t="str">
            <v>NA</v>
          </cell>
        </row>
        <row r="24">
          <cell r="G24" t="str">
            <v>NA</v>
          </cell>
        </row>
        <row r="27">
          <cell r="G27" t="str">
            <v>NA</v>
          </cell>
        </row>
        <row r="29">
          <cell r="G29" t="str">
            <v>VND</v>
          </cell>
        </row>
        <row r="30">
          <cell r="G30" t="str">
            <v>payable at the beginning</v>
          </cell>
        </row>
        <row r="32">
          <cell r="G32" t="str">
            <v>Yes</v>
          </cell>
        </row>
        <row r="36">
          <cell r="G36" t="str">
            <v>NA</v>
          </cell>
        </row>
        <row r="40">
          <cell r="G40" t="str">
            <v>NA</v>
          </cell>
        </row>
        <row r="45">
          <cell r="G45" t="str">
            <v>NA</v>
          </cell>
        </row>
        <row r="49">
          <cell r="G49" t="str">
            <v>NA</v>
          </cell>
        </row>
        <row r="53">
          <cell r="G53" t="str">
            <v>NA</v>
          </cell>
        </row>
        <row r="57">
          <cell r="G57">
            <v>237836250</v>
          </cell>
        </row>
        <row r="58">
          <cell r="G58">
            <v>202601250</v>
          </cell>
        </row>
        <row r="59">
          <cell r="G59">
            <v>35235000</v>
          </cell>
        </row>
        <row r="62">
          <cell r="G62">
            <v>7.8E-2</v>
          </cell>
        </row>
        <row r="63">
          <cell r="G63">
            <v>6.4999999999999997E-3</v>
          </cell>
        </row>
        <row r="64">
          <cell r="G64">
            <v>610740000</v>
          </cell>
        </row>
        <row r="65">
          <cell r="G65">
            <v>610740000</v>
          </cell>
        </row>
        <row r="66">
          <cell r="G66">
            <v>0</v>
          </cell>
        </row>
        <row r="70">
          <cell r="G70">
            <v>669598599.27070582</v>
          </cell>
        </row>
        <row r="71">
          <cell r="G71">
            <v>593256099.27070582</v>
          </cell>
        </row>
        <row r="72">
          <cell r="G72">
            <v>76342500</v>
          </cell>
          <cell r="H72">
            <v>0</v>
          </cell>
        </row>
        <row r="75">
          <cell r="H75">
            <v>0</v>
          </cell>
        </row>
      </sheetData>
      <sheetData sheetId="50">
        <row r="4">
          <cell r="G4" t="str">
            <v>Shop</v>
          </cell>
        </row>
        <row r="5">
          <cell r="G5" t="str">
            <v>VNV38</v>
          </cell>
        </row>
        <row r="6">
          <cell r="G6" t="str">
            <v>Trang Tien</v>
          </cell>
        </row>
        <row r="7">
          <cell r="G7" t="str">
            <v>Lot 3-38 Floor 3, Trang Tien Plaza, 24 Hai Ba Trung St., Trang Tien Ward, Hoan Kiem Dist., Ha Noi City</v>
          </cell>
        </row>
        <row r="8">
          <cell r="G8">
            <v>49.6</v>
          </cell>
          <cell r="H8" t="str">
            <v>sq. m</v>
          </cell>
        </row>
        <row r="9">
          <cell r="G9" t="str">
            <v>Gior Fashion Company Limited</v>
          </cell>
        </row>
        <row r="10">
          <cell r="G10" t="str">
            <v>Trang Tien</v>
          </cell>
        </row>
        <row r="11">
          <cell r="G11">
            <v>5</v>
          </cell>
        </row>
        <row r="13">
          <cell r="G13">
            <v>5</v>
          </cell>
        </row>
        <row r="14">
          <cell r="G14">
            <v>42917</v>
          </cell>
        </row>
        <row r="15">
          <cell r="G15">
            <v>43616</v>
          </cell>
        </row>
        <row r="20">
          <cell r="G20" t="str">
            <v>NA</v>
          </cell>
        </row>
        <row r="23">
          <cell r="G23" t="str">
            <v>NA</v>
          </cell>
        </row>
        <row r="24">
          <cell r="G24" t="str">
            <v>NA</v>
          </cell>
        </row>
        <row r="27">
          <cell r="G27" t="str">
            <v>NA</v>
          </cell>
        </row>
        <row r="29">
          <cell r="G29" t="str">
            <v>VND</v>
          </cell>
        </row>
        <row r="30">
          <cell r="G30" t="str">
            <v>payable at the beginning</v>
          </cell>
        </row>
        <row r="32">
          <cell r="G32" t="str">
            <v>Yes</v>
          </cell>
        </row>
        <row r="36">
          <cell r="G36" t="str">
            <v>NA</v>
          </cell>
        </row>
        <row r="40">
          <cell r="G40" t="str">
            <v>NA</v>
          </cell>
        </row>
        <row r="45">
          <cell r="G45" t="str">
            <v>NA</v>
          </cell>
        </row>
        <row r="49">
          <cell r="G49" t="str">
            <v>NA</v>
          </cell>
        </row>
        <row r="53">
          <cell r="G53" t="str">
            <v>NA</v>
          </cell>
        </row>
        <row r="57">
          <cell r="G57">
            <v>261233280</v>
          </cell>
        </row>
        <row r="58">
          <cell r="G58">
            <v>220521600</v>
          </cell>
        </row>
        <row r="59">
          <cell r="G59">
            <v>40711680</v>
          </cell>
        </row>
        <row r="62">
          <cell r="G62">
            <v>7.8E-2</v>
          </cell>
        </row>
        <row r="63">
          <cell r="G63">
            <v>6.4999999999999997E-3</v>
          </cell>
        </row>
        <row r="64">
          <cell r="G64">
            <v>294028800</v>
          </cell>
        </row>
        <row r="65">
          <cell r="G65">
            <v>294028800</v>
          </cell>
        </row>
        <row r="66">
          <cell r="G66">
            <v>0</v>
          </cell>
        </row>
        <row r="70">
          <cell r="G70">
            <v>362819446.31903499</v>
          </cell>
        </row>
        <row r="71">
          <cell r="G71">
            <v>289312246.31903499</v>
          </cell>
        </row>
        <row r="72">
          <cell r="G72">
            <v>73507200</v>
          </cell>
          <cell r="H72">
            <v>0</v>
          </cell>
        </row>
        <row r="75">
          <cell r="H75">
            <v>0</v>
          </cell>
        </row>
      </sheetData>
      <sheetData sheetId="51">
        <row r="4">
          <cell r="G4" t="str">
            <v>Shop</v>
          </cell>
        </row>
        <row r="5">
          <cell r="G5" t="str">
            <v>VNV18</v>
          </cell>
        </row>
        <row r="6">
          <cell r="G6" t="str">
            <v>Vincom B</v>
          </cell>
        </row>
        <row r="7">
          <cell r="G7" t="str">
            <v>72 Le Thanh Ton St, Dist.1, HCMC.,Vietnam</v>
          </cell>
        </row>
        <row r="8">
          <cell r="G8">
            <v>178.04</v>
          </cell>
          <cell r="H8" t="str">
            <v>sq. m</v>
          </cell>
        </row>
        <row r="9">
          <cell r="G9" t="str">
            <v>Gior Fashion Company Limited</v>
          </cell>
        </row>
        <row r="10">
          <cell r="G10" t="str">
            <v>Vincom</v>
          </cell>
        </row>
        <row r="11">
          <cell r="G11">
            <v>5</v>
          </cell>
        </row>
        <row r="13">
          <cell r="G13">
            <v>5</v>
          </cell>
        </row>
        <row r="14">
          <cell r="G14">
            <v>41804</v>
          </cell>
        </row>
        <row r="15">
          <cell r="G15">
            <v>43629</v>
          </cell>
        </row>
        <row r="20">
          <cell r="G20" t="str">
            <v>NA</v>
          </cell>
        </row>
        <row r="23">
          <cell r="G23" t="str">
            <v>NA</v>
          </cell>
        </row>
        <row r="24">
          <cell r="G24" t="str">
            <v>NA</v>
          </cell>
        </row>
        <row r="27">
          <cell r="G27" t="str">
            <v>NA</v>
          </cell>
        </row>
        <row r="29">
          <cell r="G29" t="str">
            <v>VND</v>
          </cell>
        </row>
        <row r="30">
          <cell r="G30" t="str">
            <v>payable at the beginning</v>
          </cell>
        </row>
        <row r="32">
          <cell r="G32" t="str">
            <v>Yes</v>
          </cell>
        </row>
        <row r="36">
          <cell r="G36" t="str">
            <v>NA</v>
          </cell>
        </row>
        <row r="40">
          <cell r="G40" t="str">
            <v>NA</v>
          </cell>
        </row>
        <row r="45">
          <cell r="G45" t="str">
            <v>NA</v>
          </cell>
        </row>
        <row r="49">
          <cell r="G49" t="str">
            <v>NA</v>
          </cell>
        </row>
        <row r="53">
          <cell r="G53" t="str">
            <v>NA</v>
          </cell>
        </row>
        <row r="57">
          <cell r="G57">
            <v>980850450</v>
          </cell>
        </row>
        <row r="58">
          <cell r="G58">
            <v>924479733</v>
          </cell>
        </row>
        <row r="59">
          <cell r="G59">
            <v>56370717</v>
          </cell>
        </row>
        <row r="62">
          <cell r="G62">
            <v>7.8E-2</v>
          </cell>
        </row>
        <row r="63">
          <cell r="G63">
            <v>6.4999999999999997E-3</v>
          </cell>
        </row>
        <row r="64">
          <cell r="G64">
            <v>1410290448</v>
          </cell>
        </row>
        <row r="65">
          <cell r="G65">
            <v>1410290448</v>
          </cell>
        </row>
        <row r="66">
          <cell r="G66">
            <v>0</v>
          </cell>
        </row>
        <row r="70">
          <cell r="G70">
            <v>1740240410.0971875</v>
          </cell>
        </row>
        <row r="71">
          <cell r="G71">
            <v>1387667798.0971875</v>
          </cell>
        </row>
        <row r="72">
          <cell r="G72">
            <v>352572612</v>
          </cell>
          <cell r="H72">
            <v>0</v>
          </cell>
        </row>
        <row r="75">
          <cell r="H75">
            <v>0</v>
          </cell>
        </row>
      </sheetData>
      <sheetData sheetId="52">
        <row r="4">
          <cell r="G4" t="str">
            <v>Shop</v>
          </cell>
        </row>
        <row r="5">
          <cell r="G5" t="str">
            <v>VNV22</v>
          </cell>
        </row>
        <row r="6">
          <cell r="G6" t="str">
            <v>AEON Binh Duong</v>
          </cell>
        </row>
        <row r="7">
          <cell r="G7" t="str">
            <v>Floor 1,  Aeon Shopping Center - Binh Duong Canary, Binh Duong Boulevard, Binh Hoa Ward, Thuan An Town, Binh Duong Province</v>
          </cell>
        </row>
        <row r="8">
          <cell r="G8">
            <v>166.71</v>
          </cell>
          <cell r="H8" t="str">
            <v>sq. m</v>
          </cell>
        </row>
        <row r="9">
          <cell r="G9" t="str">
            <v>Gior Fashion Company Limited</v>
          </cell>
        </row>
        <row r="10">
          <cell r="G10" t="str">
            <v>AEON</v>
          </cell>
        </row>
        <row r="11">
          <cell r="G11">
            <v>10</v>
          </cell>
        </row>
        <row r="13">
          <cell r="G13">
            <v>10</v>
          </cell>
        </row>
        <row r="14">
          <cell r="G14">
            <v>41907</v>
          </cell>
        </row>
        <row r="15">
          <cell r="G15">
            <v>43769</v>
          </cell>
        </row>
        <row r="20">
          <cell r="G20" t="str">
            <v>NA</v>
          </cell>
        </row>
        <row r="23">
          <cell r="G23" t="str">
            <v>NA</v>
          </cell>
        </row>
        <row r="24">
          <cell r="G24" t="str">
            <v>NA</v>
          </cell>
        </row>
        <row r="27">
          <cell r="G27" t="str">
            <v>NA</v>
          </cell>
        </row>
        <row r="29">
          <cell r="G29" t="str">
            <v>VND</v>
          </cell>
        </row>
        <row r="30">
          <cell r="G30" t="str">
            <v>payable at the beginning</v>
          </cell>
        </row>
        <row r="32">
          <cell r="G32" t="str">
            <v>Yes</v>
          </cell>
        </row>
        <row r="36">
          <cell r="G36" t="str">
            <v>NA</v>
          </cell>
        </row>
        <row r="40">
          <cell r="G40" t="str">
            <v>NA</v>
          </cell>
        </row>
        <row r="45">
          <cell r="G45" t="str">
            <v>NA</v>
          </cell>
        </row>
        <row r="49">
          <cell r="G49" t="str">
            <v>NA</v>
          </cell>
        </row>
        <row r="53">
          <cell r="G53" t="str">
            <v>NA</v>
          </cell>
        </row>
        <row r="57">
          <cell r="G57">
            <v>204053000</v>
          </cell>
        </row>
        <row r="58">
          <cell r="G58">
            <v>187924000</v>
          </cell>
        </row>
        <row r="59">
          <cell r="G59">
            <v>16129000</v>
          </cell>
        </row>
        <row r="62">
          <cell r="G62">
            <v>7.8E-2</v>
          </cell>
        </row>
        <row r="63">
          <cell r="G63">
            <v>6.4999999999999997E-3</v>
          </cell>
        </row>
        <row r="64">
          <cell r="G64">
            <v>712080000</v>
          </cell>
        </row>
        <row r="65">
          <cell r="G65">
            <v>712080000</v>
          </cell>
        </row>
        <row r="66">
          <cell r="G66">
            <v>0</v>
          </cell>
        </row>
        <row r="70">
          <cell r="G70">
            <v>768598388.82608044</v>
          </cell>
        </row>
        <row r="71">
          <cell r="G71">
            <v>689478388.82608044</v>
          </cell>
        </row>
        <row r="72">
          <cell r="G72">
            <v>79120000</v>
          </cell>
          <cell r="H72">
            <v>0</v>
          </cell>
        </row>
        <row r="75">
          <cell r="H75">
            <v>0</v>
          </cell>
        </row>
      </sheetData>
      <sheetData sheetId="53">
        <row r="4">
          <cell r="G4" t="str">
            <v>Shop</v>
          </cell>
        </row>
        <row r="5">
          <cell r="G5" t="str">
            <v>VNV44</v>
          </cell>
        </row>
        <row r="6">
          <cell r="G6" t="str">
            <v>Timberland Ba Trieu</v>
          </cell>
        </row>
        <row r="7">
          <cell r="G7" t="str">
            <v>L02-50B, Floor 2, 191 Ba Trieu St., Le Dai Hanh Ward, Hai Ba Trung Dist., Hanoi</v>
          </cell>
        </row>
        <row r="8">
          <cell r="G8">
            <v>78</v>
          </cell>
          <cell r="H8" t="str">
            <v>sq. m</v>
          </cell>
        </row>
        <row r="9">
          <cell r="G9" t="str">
            <v>Gior Fashion Company Limited</v>
          </cell>
        </row>
        <row r="10">
          <cell r="G10" t="str">
            <v>Vincom</v>
          </cell>
        </row>
        <row r="11">
          <cell r="G11">
            <v>3</v>
          </cell>
        </row>
        <row r="13">
          <cell r="G13">
            <v>3</v>
          </cell>
        </row>
        <row r="14">
          <cell r="G14">
            <v>43235</v>
          </cell>
        </row>
        <row r="15">
          <cell r="G15">
            <v>43569</v>
          </cell>
        </row>
        <row r="20">
          <cell r="G20" t="str">
            <v>NA</v>
          </cell>
        </row>
        <row r="23">
          <cell r="G23" t="str">
            <v>NA</v>
          </cell>
        </row>
        <row r="24">
          <cell r="G24" t="str">
            <v>NA</v>
          </cell>
        </row>
        <row r="27">
          <cell r="G27" t="str">
            <v>NA</v>
          </cell>
        </row>
        <row r="29">
          <cell r="G29" t="str">
            <v>VND</v>
          </cell>
        </row>
        <row r="30">
          <cell r="G30" t="str">
            <v>payable at the beginning</v>
          </cell>
        </row>
        <row r="32">
          <cell r="G32" t="str">
            <v>Yes</v>
          </cell>
        </row>
        <row r="36">
          <cell r="G36" t="str">
            <v>NA</v>
          </cell>
        </row>
        <row r="40">
          <cell r="G40" t="str">
            <v>NA</v>
          </cell>
        </row>
        <row r="45">
          <cell r="G45" t="str">
            <v>NA</v>
          </cell>
        </row>
        <row r="49">
          <cell r="G49" t="str">
            <v>NA</v>
          </cell>
        </row>
        <row r="53">
          <cell r="G53" t="str">
            <v>NA</v>
          </cell>
        </row>
        <row r="57">
          <cell r="G57">
            <v>484380000</v>
          </cell>
        </row>
        <row r="58">
          <cell r="G58">
            <v>447525000</v>
          </cell>
        </row>
        <row r="59">
          <cell r="G59">
            <v>36855000</v>
          </cell>
        </row>
        <row r="62">
          <cell r="G62">
            <v>7.8E-2</v>
          </cell>
        </row>
        <row r="63">
          <cell r="G63">
            <v>6.4999999999999997E-3</v>
          </cell>
        </row>
        <row r="64">
          <cell r="G64">
            <v>298350000</v>
          </cell>
        </row>
        <row r="65">
          <cell r="G65">
            <v>298350000</v>
          </cell>
        </row>
        <row r="66">
          <cell r="G66">
            <v>0</v>
          </cell>
        </row>
        <row r="70">
          <cell r="G70">
            <v>444641094.82477164</v>
          </cell>
        </row>
        <row r="71">
          <cell r="G71">
            <v>295466094.82477164</v>
          </cell>
        </row>
        <row r="72">
          <cell r="G72">
            <v>149175000</v>
          </cell>
          <cell r="H72">
            <v>0</v>
          </cell>
        </row>
        <row r="75">
          <cell r="H75">
            <v>0</v>
          </cell>
        </row>
      </sheetData>
      <sheetData sheetId="54" refreshError="1"/>
      <sheetData sheetId="55">
        <row r="4">
          <cell r="G4" t="str">
            <v>Shop</v>
          </cell>
        </row>
        <row r="5">
          <cell r="G5" t="str">
            <v>VNV19</v>
          </cell>
        </row>
        <row r="6">
          <cell r="G6" t="str">
            <v>Crescent Mall</v>
          </cell>
        </row>
        <row r="7">
          <cell r="G7" t="str">
            <v>2F-36 101 Ton Dat Tien St., Tan Phu Ward, Dist.1, HCMC</v>
          </cell>
        </row>
        <row r="8">
          <cell r="G8">
            <v>148.68</v>
          </cell>
          <cell r="H8" t="str">
            <v>sq. m</v>
          </cell>
        </row>
        <row r="9">
          <cell r="G9" t="str">
            <v>Gior Fashion Company Limited</v>
          </cell>
        </row>
        <row r="10">
          <cell r="G10" t="str">
            <v>Phu My Hung Development</v>
          </cell>
        </row>
        <row r="11">
          <cell r="G11">
            <v>0</v>
          </cell>
        </row>
        <row r="13">
          <cell r="G13">
            <v>0</v>
          </cell>
        </row>
        <row r="14">
          <cell r="G14">
            <v>41912</v>
          </cell>
        </row>
        <row r="15">
          <cell r="G15">
            <v>43372</v>
          </cell>
        </row>
        <row r="20">
          <cell r="G20" t="str">
            <v>NA</v>
          </cell>
        </row>
        <row r="23">
          <cell r="G23" t="str">
            <v>NA</v>
          </cell>
        </row>
        <row r="24">
          <cell r="G24" t="str">
            <v>NA</v>
          </cell>
        </row>
        <row r="27">
          <cell r="G27" t="str">
            <v>NA</v>
          </cell>
        </row>
        <row r="29">
          <cell r="G29" t="str">
            <v>VND</v>
          </cell>
        </row>
        <row r="30">
          <cell r="G30" t="str">
            <v>payable at the beginning</v>
          </cell>
        </row>
        <row r="32">
          <cell r="G32" t="str">
            <v>Yes</v>
          </cell>
        </row>
        <row r="36">
          <cell r="G36" t="str">
            <v>NA</v>
          </cell>
        </row>
        <row r="40">
          <cell r="G40" t="str">
            <v>NA</v>
          </cell>
        </row>
        <row r="45">
          <cell r="G45" t="str">
            <v>NA</v>
          </cell>
        </row>
        <row r="49">
          <cell r="G49" t="str">
            <v>NA</v>
          </cell>
        </row>
        <row r="53">
          <cell r="G53" t="str">
            <v>NA</v>
          </cell>
        </row>
        <row r="57">
          <cell r="G57">
            <v>256096096.19999999</v>
          </cell>
        </row>
        <row r="58">
          <cell r="G58">
            <v>189700812</v>
          </cell>
        </row>
        <row r="59">
          <cell r="G59">
            <v>66395284.200000003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  <cell r="H72">
            <v>0</v>
          </cell>
        </row>
        <row r="75">
          <cell r="H75">
            <v>0</v>
          </cell>
        </row>
      </sheetData>
      <sheetData sheetId="56">
        <row r="4">
          <cell r="G4" t="str">
            <v>Warehouse</v>
          </cell>
        </row>
        <row r="5">
          <cell r="G5" t="str">
            <v>VNV99</v>
          </cell>
        </row>
        <row r="6">
          <cell r="G6" t="str">
            <v>Warehouse No Trang Long</v>
          </cell>
        </row>
        <row r="7">
          <cell r="G7" t="str">
            <v>204 No Trang Long, Ward 12, Binh Thanh Dist., HCMC</v>
          </cell>
        </row>
        <row r="8">
          <cell r="G8">
            <v>462</v>
          </cell>
          <cell r="H8" t="str">
            <v>sq. m</v>
          </cell>
        </row>
        <row r="9">
          <cell r="G9" t="str">
            <v>Gior Fashion Company Limited</v>
          </cell>
        </row>
        <row r="10">
          <cell r="G10" t="str">
            <v>Binh Hoa Company</v>
          </cell>
        </row>
        <row r="11">
          <cell r="G11">
            <v>0</v>
          </cell>
        </row>
        <row r="13">
          <cell r="G13">
            <v>0</v>
          </cell>
        </row>
        <row r="14">
          <cell r="G14">
            <v>42905</v>
          </cell>
        </row>
        <row r="15">
          <cell r="G15">
            <v>43465</v>
          </cell>
        </row>
        <row r="20">
          <cell r="G20" t="str">
            <v>NA</v>
          </cell>
        </row>
        <row r="23">
          <cell r="G23" t="str">
            <v>NA</v>
          </cell>
        </row>
        <row r="24">
          <cell r="G24" t="str">
            <v>NA</v>
          </cell>
        </row>
        <row r="27">
          <cell r="G27" t="str">
            <v>NA</v>
          </cell>
        </row>
        <row r="29">
          <cell r="G29" t="str">
            <v>VND</v>
          </cell>
        </row>
        <row r="30">
          <cell r="G30" t="str">
            <v>payable at the beginning</v>
          </cell>
        </row>
        <row r="32">
          <cell r="G32" t="str">
            <v>Yes</v>
          </cell>
        </row>
        <row r="36">
          <cell r="G36" t="str">
            <v>NA</v>
          </cell>
        </row>
        <row r="40">
          <cell r="G40" t="str">
            <v>NA</v>
          </cell>
        </row>
        <row r="45">
          <cell r="G45" t="str">
            <v>NA</v>
          </cell>
        </row>
        <row r="49">
          <cell r="G49" t="str">
            <v>NA</v>
          </cell>
        </row>
        <row r="53">
          <cell r="G53" t="str">
            <v>NA</v>
          </cell>
        </row>
        <row r="57">
          <cell r="G57">
            <v>111804000</v>
          </cell>
        </row>
        <row r="58">
          <cell r="G58">
            <v>111804000</v>
          </cell>
        </row>
        <row r="62">
          <cell r="G62">
            <v>0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  <cell r="H72">
            <v>0</v>
          </cell>
        </row>
        <row r="75">
          <cell r="H75">
            <v>0</v>
          </cell>
        </row>
      </sheetData>
      <sheetData sheetId="57" refreshError="1"/>
      <sheetData sheetId="58">
        <row r="1">
          <cell r="A1" t="str">
            <v>Market</v>
          </cell>
          <cell r="B1" t="str">
            <v>市场</v>
          </cell>
          <cell r="Q1" t="str">
            <v>Lease currency</v>
          </cell>
          <cell r="R1" t="str">
            <v>租赁货币</v>
          </cell>
        </row>
        <row r="2">
          <cell r="A2" t="str">
            <v>(pls select)</v>
          </cell>
          <cell r="B2" t="str">
            <v>（请选择）</v>
          </cell>
          <cell r="Q2" t="str">
            <v>(pls select)</v>
          </cell>
          <cell r="R2" t="str">
            <v>（请选择）</v>
          </cell>
        </row>
        <row r="3">
          <cell r="A3" t="str">
            <v>AE</v>
          </cell>
          <cell r="B3" t="str">
            <v>AE</v>
          </cell>
          <cell r="C3" t="str">
            <v>Dubai</v>
          </cell>
          <cell r="Q3" t="str">
            <v>AED</v>
          </cell>
          <cell r="R3" t="str">
            <v>AED</v>
          </cell>
          <cell r="S3" t="str">
            <v>AE, Dirhams</v>
          </cell>
        </row>
        <row r="4">
          <cell r="A4" t="str">
            <v>AU</v>
          </cell>
          <cell r="B4" t="str">
            <v>AU</v>
          </cell>
          <cell r="C4" t="str">
            <v>Australia</v>
          </cell>
          <cell r="Q4" t="str">
            <v>AUD</v>
          </cell>
          <cell r="R4" t="str">
            <v>AUD</v>
          </cell>
          <cell r="S4" t="str">
            <v>AU, Dollars</v>
          </cell>
        </row>
        <row r="5">
          <cell r="A5" t="str">
            <v>BJ</v>
          </cell>
          <cell r="B5" t="str">
            <v>BJ</v>
          </cell>
          <cell r="C5" t="str">
            <v>Beijing</v>
          </cell>
          <cell r="Q5" t="str">
            <v>CAD</v>
          </cell>
          <cell r="R5" t="str">
            <v>CAD</v>
          </cell>
          <cell r="S5" t="str">
            <v>CA, Dollars</v>
          </cell>
        </row>
        <row r="6">
          <cell r="A6" t="str">
            <v>ES</v>
          </cell>
          <cell r="B6" t="str">
            <v>ES</v>
          </cell>
          <cell r="C6" t="str">
            <v>E-shop</v>
          </cell>
          <cell r="Q6" t="str">
            <v>CHF</v>
          </cell>
          <cell r="R6" t="str">
            <v>CHF</v>
          </cell>
          <cell r="S6" t="str">
            <v>CH, Francs</v>
          </cell>
        </row>
        <row r="7">
          <cell r="A7" t="str">
            <v>FZ</v>
          </cell>
          <cell r="B7" t="str">
            <v>FZ</v>
          </cell>
          <cell r="C7" t="str">
            <v>Free Trade Zone</v>
          </cell>
          <cell r="Q7" t="str">
            <v>CNY</v>
          </cell>
          <cell r="R7" t="str">
            <v>CNY</v>
          </cell>
          <cell r="S7" t="str">
            <v>CN, Yuan Renminbi</v>
          </cell>
        </row>
        <row r="8">
          <cell r="A8" t="str">
            <v>GZ</v>
          </cell>
          <cell r="B8" t="str">
            <v>GZ</v>
          </cell>
          <cell r="C8" t="str">
            <v>Guangzhou</v>
          </cell>
          <cell r="Q8" t="str">
            <v>DKK</v>
          </cell>
          <cell r="R8" t="str">
            <v>DKK</v>
          </cell>
          <cell r="S8" t="str">
            <v>DK, Krone</v>
          </cell>
        </row>
        <row r="9">
          <cell r="A9" t="str">
            <v>HK</v>
          </cell>
          <cell r="B9" t="str">
            <v>HK</v>
          </cell>
          <cell r="C9" t="str">
            <v>Hong Kong</v>
          </cell>
          <cell r="Q9" t="str">
            <v>EUR</v>
          </cell>
          <cell r="R9" t="str">
            <v>EUR</v>
          </cell>
          <cell r="S9" t="str">
            <v>EU, Euro</v>
          </cell>
        </row>
        <row r="10">
          <cell r="A10" t="str">
            <v>ID</v>
          </cell>
          <cell r="B10" t="str">
            <v>ID</v>
          </cell>
          <cell r="C10" t="str">
            <v>Indonesia</v>
          </cell>
          <cell r="Q10" t="str">
            <v>GBP</v>
          </cell>
          <cell r="R10" t="str">
            <v>GBP</v>
          </cell>
          <cell r="S10" t="str">
            <v>UK, Pounds</v>
          </cell>
        </row>
        <row r="11">
          <cell r="A11" t="str">
            <v>KH</v>
          </cell>
          <cell r="B11" t="str">
            <v>KH</v>
          </cell>
          <cell r="C11" t="str">
            <v>Cambodia</v>
          </cell>
          <cell r="Q11" t="str">
            <v>HKD</v>
          </cell>
          <cell r="R11" t="str">
            <v>HKD</v>
          </cell>
          <cell r="S11" t="str">
            <v>HK, Dollars</v>
          </cell>
        </row>
        <row r="12">
          <cell r="A12" t="str">
            <v>KW</v>
          </cell>
          <cell r="B12" t="str">
            <v>KW</v>
          </cell>
          <cell r="C12" t="str">
            <v>Kuwait</v>
          </cell>
          <cell r="Q12" t="str">
            <v>IDR</v>
          </cell>
          <cell r="R12" t="str">
            <v>IDR</v>
          </cell>
          <cell r="S12" t="str">
            <v>ID, Rupiahs</v>
          </cell>
        </row>
        <row r="13">
          <cell r="A13" t="str">
            <v>MY</v>
          </cell>
          <cell r="B13" t="str">
            <v>MY</v>
          </cell>
          <cell r="C13" t="str">
            <v>Malaysia</v>
          </cell>
          <cell r="Q13" t="str">
            <v>INR</v>
          </cell>
          <cell r="R13" t="str">
            <v>INR</v>
          </cell>
          <cell r="S13" t="str">
            <v>IN, Rupees</v>
          </cell>
        </row>
        <row r="14">
          <cell r="A14" t="str">
            <v>QA</v>
          </cell>
          <cell r="B14" t="str">
            <v>QA</v>
          </cell>
          <cell r="C14" t="str">
            <v>Qatar</v>
          </cell>
          <cell r="Q14" t="str">
            <v>JPY</v>
          </cell>
          <cell r="R14" t="str">
            <v>JPY</v>
          </cell>
          <cell r="S14" t="str">
            <v>JP, Yen</v>
          </cell>
        </row>
        <row r="15">
          <cell r="A15" t="str">
            <v>SA</v>
          </cell>
          <cell r="B15" t="str">
            <v>SA</v>
          </cell>
          <cell r="C15" t="str">
            <v>Saudi Arabia</v>
          </cell>
          <cell r="Q15" t="str">
            <v>KHR</v>
          </cell>
          <cell r="R15" t="str">
            <v>KHR</v>
          </cell>
          <cell r="S15" t="str">
            <v>KH, Riel</v>
          </cell>
        </row>
        <row r="16">
          <cell r="A16" t="str">
            <v>SG</v>
          </cell>
          <cell r="B16" t="str">
            <v>SG</v>
          </cell>
          <cell r="C16" t="str">
            <v>Singapore</v>
          </cell>
          <cell r="Q16" t="str">
            <v>KRW</v>
          </cell>
          <cell r="R16" t="str">
            <v>KRW</v>
          </cell>
          <cell r="S16" t="str">
            <v>KR, Won</v>
          </cell>
        </row>
        <row r="17">
          <cell r="A17" t="str">
            <v>SH</v>
          </cell>
          <cell r="B17" t="str">
            <v>SH</v>
          </cell>
          <cell r="C17" t="str">
            <v>Shanghai</v>
          </cell>
          <cell r="Q17" t="str">
            <v>KWD</v>
          </cell>
          <cell r="R17" t="str">
            <v>KWD</v>
          </cell>
          <cell r="S17" t="str">
            <v>KW, Dinar</v>
          </cell>
        </row>
        <row r="18">
          <cell r="A18" t="str">
            <v>SZ</v>
          </cell>
          <cell r="B18" t="str">
            <v>SZ</v>
          </cell>
          <cell r="C18" t="str">
            <v>Shenzhen</v>
          </cell>
          <cell r="Q18" t="str">
            <v>MMK</v>
          </cell>
          <cell r="R18" t="str">
            <v>MMK</v>
          </cell>
          <cell r="S18" t="str">
            <v>MM, Kyats</v>
          </cell>
        </row>
        <row r="19">
          <cell r="A19" t="str">
            <v>TH</v>
          </cell>
          <cell r="B19" t="str">
            <v>TH</v>
          </cell>
          <cell r="C19" t="str">
            <v>Thailand</v>
          </cell>
          <cell r="Q19" t="str">
            <v>MOP</v>
          </cell>
          <cell r="R19" t="str">
            <v>MOP</v>
          </cell>
          <cell r="S19" t="str">
            <v>MO, Patacas</v>
          </cell>
        </row>
        <row r="20">
          <cell r="A20" t="str">
            <v>TW</v>
          </cell>
          <cell r="B20" t="str">
            <v>TW</v>
          </cell>
          <cell r="C20" t="str">
            <v>Taiwan</v>
          </cell>
          <cell r="Q20" t="str">
            <v>MYR</v>
          </cell>
          <cell r="R20" t="str">
            <v>MYR</v>
          </cell>
          <cell r="S20" t="str">
            <v>MY, Ringgits</v>
          </cell>
        </row>
        <row r="21">
          <cell r="A21" t="str">
            <v>VN</v>
          </cell>
          <cell r="B21" t="str">
            <v>VN</v>
          </cell>
          <cell r="C21" t="str">
            <v>Vietnam</v>
          </cell>
          <cell r="Q21" t="str">
            <v>NZD</v>
          </cell>
          <cell r="R21" t="str">
            <v>NZD</v>
          </cell>
          <cell r="S21" t="str">
            <v>NZ, Dollars</v>
          </cell>
        </row>
        <row r="22">
          <cell r="A22" t="str">
            <v>WH</v>
          </cell>
          <cell r="B22" t="str">
            <v>WH</v>
          </cell>
          <cell r="C22" t="str">
            <v>Wuhan</v>
          </cell>
          <cell r="Q22" t="str">
            <v>OMR</v>
          </cell>
          <cell r="R22" t="str">
            <v>OMR</v>
          </cell>
          <cell r="S22" t="str">
            <v>OM, Rials</v>
          </cell>
        </row>
        <row r="23">
          <cell r="Q23" t="str">
            <v>PHP</v>
          </cell>
          <cell r="R23" t="str">
            <v>PHP</v>
          </cell>
          <cell r="S23" t="str">
            <v>PH, Pesos</v>
          </cell>
        </row>
        <row r="24">
          <cell r="Q24" t="str">
            <v>QAR</v>
          </cell>
          <cell r="R24" t="str">
            <v>QAR</v>
          </cell>
          <cell r="S24" t="str">
            <v>QA, Riyal</v>
          </cell>
        </row>
        <row r="25">
          <cell r="Q25" t="str">
            <v>SAR</v>
          </cell>
          <cell r="R25" t="str">
            <v>SAR</v>
          </cell>
          <cell r="S25" t="str">
            <v>SA, Riyals</v>
          </cell>
        </row>
        <row r="26">
          <cell r="Q26" t="str">
            <v>SGD</v>
          </cell>
          <cell r="R26" t="str">
            <v>SGD</v>
          </cell>
          <cell r="S26" t="str">
            <v>SG, Dollars</v>
          </cell>
        </row>
        <row r="27">
          <cell r="Q27" t="str">
            <v>THB</v>
          </cell>
          <cell r="R27" t="str">
            <v>THB</v>
          </cell>
          <cell r="S27" t="str">
            <v>TH, Baht</v>
          </cell>
        </row>
        <row r="28">
          <cell r="Q28" t="str">
            <v>TWD</v>
          </cell>
          <cell r="R28" t="str">
            <v>TWD</v>
          </cell>
          <cell r="S28" t="str">
            <v>TW, New Dollars</v>
          </cell>
        </row>
        <row r="29">
          <cell r="Q29" t="str">
            <v>USD</v>
          </cell>
          <cell r="R29" t="str">
            <v>USD</v>
          </cell>
          <cell r="S29" t="str">
            <v>US, Dollars</v>
          </cell>
        </row>
        <row r="30">
          <cell r="Q30" t="str">
            <v>VND</v>
          </cell>
          <cell r="R30" t="str">
            <v>VND</v>
          </cell>
          <cell r="S30" t="str">
            <v>VN, Dong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vietnam.deposits.org/" TargetMode="External"/><Relationship Id="rId1" Type="http://schemas.openxmlformats.org/officeDocument/2006/relationships/hyperlink" Target="https://vietnam.deposits.org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50"/>
  <sheetViews>
    <sheetView showGridLines="0" zoomScale="75" zoomScaleNormal="75" workbookViewId="0">
      <pane xSplit="4" ySplit="6" topLeftCell="E7" activePane="bottomRight" state="frozen"/>
      <selection activeCell="G16" sqref="G16"/>
      <selection pane="topRight" activeCell="G16" sqref="G16"/>
      <selection pane="bottomLeft" activeCell="G16" sqref="G16"/>
      <selection pane="bottomRight" activeCell="I16" sqref="I16"/>
    </sheetView>
  </sheetViews>
  <sheetFormatPr defaultColWidth="9" defaultRowHeight="15.75" x14ac:dyDescent="0.25"/>
  <cols>
    <col min="1" max="2" width="14.625" style="348" customWidth="1"/>
    <col min="3" max="3" width="14.625" style="349" hidden="1" customWidth="1"/>
    <col min="4" max="4" width="4" style="349" hidden="1" customWidth="1"/>
    <col min="5" max="19" width="10.625" style="348" customWidth="1"/>
    <col min="20" max="16384" width="9" style="348"/>
  </cols>
  <sheetData>
    <row r="1" spans="1:19" s="380" customFormat="1" x14ac:dyDescent="0.25">
      <c r="A1" s="356" t="s">
        <v>440</v>
      </c>
      <c r="B1" s="385"/>
      <c r="C1" s="384"/>
      <c r="D1" s="384"/>
      <c r="E1" s="383" t="s">
        <v>468</v>
      </c>
      <c r="F1" s="382" t="str">
        <f>IF(E1="(pls select)","",VLOOKUP(E1,'[1]Input data'!A:C,3,FALSE))</f>
        <v>Vietnam</v>
      </c>
      <c r="G1" s="382"/>
      <c r="H1" s="381"/>
    </row>
    <row r="2" spans="1:19" s="380" customFormat="1" x14ac:dyDescent="0.25">
      <c r="A2" s="356" t="s">
        <v>467</v>
      </c>
      <c r="B2" s="385"/>
      <c r="C2" s="384"/>
      <c r="D2" s="384"/>
      <c r="E2" s="383" t="s">
        <v>466</v>
      </c>
      <c r="F2" s="382" t="str">
        <f>IF(E2="(pls select)","",VLOOKUP(E2,'[1]Input data'!Q:S,3,FALSE))</f>
        <v>VN, Dong</v>
      </c>
      <c r="G2" s="382"/>
      <c r="H2" s="381"/>
    </row>
    <row r="3" spans="1:19" x14ac:dyDescent="0.25">
      <c r="A3" s="188" t="s">
        <v>465</v>
      </c>
      <c r="B3" s="346"/>
      <c r="C3" s="379"/>
      <c r="D3" s="379"/>
      <c r="E3" s="378">
        <v>43466</v>
      </c>
      <c r="F3" s="377" t="s">
        <v>464</v>
      </c>
      <c r="G3" s="376"/>
      <c r="H3" s="375"/>
    </row>
    <row r="5" spans="1:19" x14ac:dyDescent="0.25">
      <c r="A5" s="366" t="s">
        <v>463</v>
      </c>
      <c r="B5" s="365"/>
      <c r="C5" s="364"/>
      <c r="D5" s="364"/>
      <c r="E5" s="363" t="s">
        <v>443</v>
      </c>
      <c r="F5" s="363"/>
      <c r="G5" s="363"/>
      <c r="H5" s="363"/>
      <c r="I5" s="363"/>
      <c r="J5" s="363"/>
      <c r="K5" s="363"/>
      <c r="L5" s="363"/>
      <c r="M5" s="363"/>
      <c r="N5" s="363"/>
      <c r="O5" s="363"/>
      <c r="P5" s="363"/>
      <c r="Q5" s="363"/>
      <c r="R5" s="363"/>
      <c r="S5" s="363"/>
    </row>
    <row r="6" spans="1:19" x14ac:dyDescent="0.25">
      <c r="A6" s="362" t="s">
        <v>151</v>
      </c>
      <c r="B6" s="362" t="s">
        <v>152</v>
      </c>
      <c r="C6" s="361"/>
      <c r="D6" s="361"/>
      <c r="E6" s="360">
        <v>1</v>
      </c>
      <c r="F6" s="360">
        <v>2</v>
      </c>
      <c r="G6" s="360">
        <v>3</v>
      </c>
      <c r="H6" s="360">
        <v>4</v>
      </c>
      <c r="I6" s="360">
        <v>5</v>
      </c>
      <c r="J6" s="360">
        <v>6</v>
      </c>
      <c r="K6" s="360">
        <v>7</v>
      </c>
      <c r="L6" s="360">
        <v>8</v>
      </c>
      <c r="M6" s="360">
        <v>9</v>
      </c>
      <c r="N6" s="360">
        <v>10</v>
      </c>
      <c r="O6" s="360">
        <v>11</v>
      </c>
      <c r="P6" s="360">
        <v>12</v>
      </c>
      <c r="Q6" s="360">
        <v>13</v>
      </c>
      <c r="R6" s="360">
        <v>14</v>
      </c>
      <c r="S6" s="360">
        <v>15</v>
      </c>
    </row>
    <row r="7" spans="1:19" x14ac:dyDescent="0.25">
      <c r="A7" s="374">
        <f>YEAR($E$3)-1</f>
        <v>2018</v>
      </c>
      <c r="B7" s="358" t="s">
        <v>461</v>
      </c>
      <c r="C7" s="350"/>
      <c r="D7" s="350"/>
      <c r="E7" s="371"/>
      <c r="F7" s="371"/>
      <c r="G7" s="371"/>
      <c r="H7" s="371"/>
      <c r="I7" s="371"/>
      <c r="J7" s="371"/>
      <c r="K7" s="371"/>
      <c r="L7" s="371"/>
      <c r="M7" s="371"/>
      <c r="N7" s="371"/>
      <c r="O7" s="371"/>
      <c r="P7" s="371"/>
      <c r="Q7" s="371"/>
      <c r="R7" s="371"/>
      <c r="S7" s="371"/>
    </row>
    <row r="8" spans="1:19" x14ac:dyDescent="0.25">
      <c r="A8" s="373"/>
      <c r="B8" s="358" t="s">
        <v>462</v>
      </c>
      <c r="C8" s="350"/>
      <c r="D8" s="350"/>
      <c r="E8" s="371"/>
      <c r="F8" s="371"/>
      <c r="G8" s="371"/>
      <c r="H8" s="371"/>
      <c r="I8" s="371"/>
      <c r="J8" s="371"/>
      <c r="K8" s="371"/>
      <c r="L8" s="371"/>
      <c r="M8" s="371"/>
      <c r="N8" s="371"/>
      <c r="O8" s="371"/>
      <c r="P8" s="371"/>
      <c r="Q8" s="371"/>
      <c r="R8" s="371"/>
      <c r="S8" s="371"/>
    </row>
    <row r="9" spans="1:19" x14ac:dyDescent="0.25">
      <c r="A9" s="373"/>
      <c r="B9" s="358" t="s">
        <v>459</v>
      </c>
      <c r="C9" s="350"/>
      <c r="D9" s="350"/>
      <c r="E9" s="371"/>
      <c r="F9" s="371"/>
      <c r="G9" s="371"/>
      <c r="H9" s="371"/>
      <c r="I9" s="371"/>
      <c r="J9" s="371"/>
      <c r="K9" s="371"/>
      <c r="L9" s="371"/>
      <c r="M9" s="371"/>
      <c r="N9" s="371"/>
      <c r="O9" s="371"/>
      <c r="P9" s="371"/>
      <c r="Q9" s="371"/>
      <c r="R9" s="371"/>
      <c r="S9" s="371"/>
    </row>
    <row r="10" spans="1:19" x14ac:dyDescent="0.25">
      <c r="A10" s="373"/>
      <c r="B10" s="358" t="s">
        <v>458</v>
      </c>
      <c r="C10" s="350"/>
      <c r="D10" s="350"/>
      <c r="E10" s="371"/>
      <c r="F10" s="371"/>
      <c r="G10" s="371"/>
      <c r="H10" s="371"/>
      <c r="I10" s="371"/>
      <c r="J10" s="371"/>
      <c r="K10" s="371"/>
      <c r="L10" s="371"/>
      <c r="M10" s="371"/>
      <c r="N10" s="371"/>
      <c r="O10" s="371"/>
      <c r="P10" s="371"/>
      <c r="Q10" s="371"/>
      <c r="R10" s="371"/>
      <c r="S10" s="371"/>
    </row>
    <row r="11" spans="1:19" x14ac:dyDescent="0.25">
      <c r="A11" s="373"/>
      <c r="B11" s="358" t="s">
        <v>457</v>
      </c>
      <c r="C11" s="350"/>
      <c r="D11" s="350"/>
      <c r="E11" s="371"/>
      <c r="F11" s="371"/>
      <c r="G11" s="371"/>
      <c r="H11" s="371"/>
      <c r="I11" s="371"/>
      <c r="J11" s="371"/>
      <c r="K11" s="371"/>
      <c r="L11" s="371"/>
      <c r="M11" s="371"/>
      <c r="N11" s="371"/>
      <c r="O11" s="371"/>
      <c r="P11" s="371"/>
      <c r="Q11" s="371"/>
      <c r="R11" s="371"/>
      <c r="S11" s="371"/>
    </row>
    <row r="12" spans="1:19" x14ac:dyDescent="0.25">
      <c r="A12" s="373"/>
      <c r="B12" s="358" t="s">
        <v>442</v>
      </c>
      <c r="C12" s="350"/>
      <c r="D12" s="350"/>
      <c r="E12" s="371"/>
      <c r="F12" s="371"/>
      <c r="G12" s="371"/>
      <c r="H12" s="371"/>
      <c r="I12" s="371"/>
      <c r="J12" s="371"/>
      <c r="K12" s="371"/>
      <c r="L12" s="371"/>
      <c r="M12" s="371"/>
      <c r="N12" s="371"/>
      <c r="O12" s="371"/>
      <c r="P12" s="371"/>
      <c r="Q12" s="371"/>
      <c r="R12" s="371"/>
      <c r="S12" s="371"/>
    </row>
    <row r="13" spans="1:19" x14ac:dyDescent="0.25">
      <c r="A13" s="373"/>
      <c r="B13" s="358" t="s">
        <v>456</v>
      </c>
      <c r="C13" s="350"/>
      <c r="D13" s="350"/>
      <c r="E13" s="371"/>
      <c r="F13" s="371"/>
      <c r="G13" s="371"/>
      <c r="H13" s="371"/>
      <c r="I13" s="371"/>
      <c r="J13" s="371"/>
      <c r="K13" s="371"/>
      <c r="L13" s="371"/>
      <c r="M13" s="371"/>
      <c r="N13" s="371"/>
      <c r="O13" s="371"/>
      <c r="P13" s="371"/>
      <c r="Q13" s="371"/>
      <c r="R13" s="371"/>
      <c r="S13" s="371"/>
    </row>
    <row r="14" spans="1:19" x14ac:dyDescent="0.25">
      <c r="A14" s="373"/>
      <c r="B14" s="358" t="s">
        <v>455</v>
      </c>
      <c r="C14" s="350"/>
      <c r="D14" s="350"/>
      <c r="E14" s="371"/>
      <c r="F14" s="371"/>
      <c r="G14" s="371"/>
      <c r="H14" s="371"/>
      <c r="I14" s="371"/>
      <c r="J14" s="371"/>
      <c r="K14" s="371"/>
      <c r="L14" s="371"/>
      <c r="M14" s="371"/>
      <c r="N14" s="371"/>
      <c r="O14" s="371"/>
      <c r="P14" s="371"/>
      <c r="Q14" s="371"/>
      <c r="R14" s="371"/>
      <c r="S14" s="371"/>
    </row>
    <row r="15" spans="1:19" x14ac:dyDescent="0.25">
      <c r="A15" s="373"/>
      <c r="B15" s="358" t="s">
        <v>454</v>
      </c>
      <c r="C15" s="350"/>
      <c r="D15" s="350"/>
      <c r="E15" s="371"/>
      <c r="F15" s="371"/>
      <c r="G15" s="371"/>
      <c r="H15" s="371"/>
      <c r="I15" s="371"/>
      <c r="J15" s="371"/>
      <c r="K15" s="371"/>
      <c r="L15" s="371"/>
      <c r="M15" s="371"/>
      <c r="N15" s="371"/>
      <c r="O15" s="371"/>
      <c r="P15" s="371"/>
      <c r="Q15" s="371"/>
      <c r="R15" s="371"/>
      <c r="S15" s="371"/>
    </row>
    <row r="16" spans="1:19" x14ac:dyDescent="0.25">
      <c r="A16" s="373"/>
      <c r="B16" s="358" t="s">
        <v>453</v>
      </c>
      <c r="C16" s="350"/>
      <c r="D16" s="350"/>
      <c r="E16" s="371"/>
      <c r="F16" s="371"/>
      <c r="G16" s="371"/>
      <c r="H16" s="371"/>
      <c r="I16" s="371"/>
      <c r="J16" s="371"/>
      <c r="K16" s="371"/>
      <c r="L16" s="371"/>
      <c r="M16" s="371"/>
      <c r="N16" s="371"/>
      <c r="O16" s="371"/>
      <c r="P16" s="371"/>
      <c r="Q16" s="371"/>
      <c r="R16" s="371"/>
      <c r="S16" s="371"/>
    </row>
    <row r="17" spans="1:19" x14ac:dyDescent="0.25">
      <c r="A17" s="373"/>
      <c r="B17" s="358" t="s">
        <v>452</v>
      </c>
      <c r="C17" s="350"/>
      <c r="D17" s="350"/>
      <c r="E17" s="371"/>
      <c r="F17" s="371"/>
      <c r="G17" s="371"/>
      <c r="H17" s="371"/>
      <c r="I17" s="371"/>
      <c r="J17" s="371"/>
      <c r="K17" s="371"/>
      <c r="L17" s="371"/>
      <c r="M17" s="371"/>
      <c r="N17" s="371"/>
      <c r="O17" s="371"/>
      <c r="P17" s="371"/>
      <c r="Q17" s="371"/>
      <c r="R17" s="371"/>
      <c r="S17" s="371"/>
    </row>
    <row r="18" spans="1:19" x14ac:dyDescent="0.25">
      <c r="A18" s="372"/>
      <c r="B18" s="358" t="s">
        <v>451</v>
      </c>
      <c r="C18" s="350"/>
      <c r="D18" s="350"/>
      <c r="E18" s="371"/>
      <c r="F18" s="371"/>
      <c r="G18" s="371"/>
      <c r="H18" s="371"/>
      <c r="I18" s="371"/>
      <c r="J18" s="371"/>
      <c r="K18" s="371"/>
      <c r="L18" s="371"/>
      <c r="M18" s="371"/>
      <c r="N18" s="371"/>
      <c r="O18" s="371"/>
      <c r="P18" s="371"/>
      <c r="Q18" s="371"/>
      <c r="R18" s="371"/>
      <c r="S18" s="371"/>
    </row>
    <row r="19" spans="1:19" x14ac:dyDescent="0.25">
      <c r="A19" s="374">
        <f>A7+1</f>
        <v>2019</v>
      </c>
      <c r="B19" s="358" t="s">
        <v>461</v>
      </c>
      <c r="C19" s="350">
        <f>$A$19</f>
        <v>2019</v>
      </c>
      <c r="D19" s="350">
        <v>1</v>
      </c>
      <c r="E19" s="371">
        <f>E40</f>
        <v>7.8E-2</v>
      </c>
      <c r="F19" s="371">
        <f>F40</f>
        <v>7.8E-2</v>
      </c>
      <c r="G19" s="371">
        <f>G40</f>
        <v>7.8E-2</v>
      </c>
      <c r="H19" s="371">
        <f>H40</f>
        <v>7.8E-2</v>
      </c>
      <c r="I19" s="371">
        <f>I40</f>
        <v>7.8E-2</v>
      </c>
      <c r="J19" s="371">
        <f>J40</f>
        <v>7.8E-2</v>
      </c>
      <c r="K19" s="371">
        <f>K40</f>
        <v>7.8E-2</v>
      </c>
      <c r="L19" s="371">
        <f>L40</f>
        <v>7.8E-2</v>
      </c>
      <c r="M19" s="371">
        <f>M40</f>
        <v>7.8E-2</v>
      </c>
      <c r="N19" s="371">
        <f>N40</f>
        <v>7.8E-2</v>
      </c>
      <c r="O19" s="371">
        <f>O40</f>
        <v>7.8E-2</v>
      </c>
      <c r="P19" s="371">
        <f>P40</f>
        <v>7.8E-2</v>
      </c>
      <c r="Q19" s="371">
        <f>Q40</f>
        <v>7.8E-2</v>
      </c>
      <c r="R19" s="371">
        <f>R40</f>
        <v>7.8E-2</v>
      </c>
      <c r="S19" s="371">
        <f>S40</f>
        <v>7.8E-2</v>
      </c>
    </row>
    <row r="20" spans="1:19" x14ac:dyDescent="0.25">
      <c r="A20" s="373"/>
      <c r="B20" s="358" t="s">
        <v>460</v>
      </c>
      <c r="C20" s="350">
        <f>$A$19</f>
        <v>2019</v>
      </c>
      <c r="D20" s="350">
        <v>2</v>
      </c>
      <c r="E20" s="371"/>
      <c r="F20" s="371"/>
      <c r="G20" s="371"/>
      <c r="H20" s="371"/>
      <c r="I20" s="371"/>
      <c r="J20" s="371"/>
      <c r="K20" s="371"/>
      <c r="L20" s="371"/>
      <c r="M20" s="371"/>
      <c r="N20" s="371"/>
      <c r="O20" s="371"/>
      <c r="P20" s="371"/>
      <c r="Q20" s="371"/>
      <c r="R20" s="371"/>
      <c r="S20" s="371"/>
    </row>
    <row r="21" spans="1:19" x14ac:dyDescent="0.25">
      <c r="A21" s="373"/>
      <c r="B21" s="358" t="s">
        <v>459</v>
      </c>
      <c r="C21" s="350">
        <f>$A$19</f>
        <v>2019</v>
      </c>
      <c r="D21" s="350">
        <v>3</v>
      </c>
      <c r="E21" s="371"/>
      <c r="F21" s="371"/>
      <c r="G21" s="371"/>
      <c r="H21" s="371"/>
      <c r="I21" s="371"/>
      <c r="J21" s="371"/>
      <c r="K21" s="371"/>
      <c r="L21" s="371"/>
      <c r="M21" s="371"/>
      <c r="N21" s="371"/>
      <c r="O21" s="371"/>
      <c r="P21" s="371"/>
      <c r="Q21" s="371"/>
      <c r="R21" s="371"/>
      <c r="S21" s="371"/>
    </row>
    <row r="22" spans="1:19" x14ac:dyDescent="0.25">
      <c r="A22" s="373"/>
      <c r="B22" s="358" t="s">
        <v>458</v>
      </c>
      <c r="C22" s="350">
        <f>$A$19</f>
        <v>2019</v>
      </c>
      <c r="D22" s="350">
        <v>4</v>
      </c>
      <c r="E22" s="371"/>
      <c r="F22" s="371"/>
      <c r="G22" s="371"/>
      <c r="H22" s="371"/>
      <c r="I22" s="371"/>
      <c r="J22" s="371"/>
      <c r="K22" s="371"/>
      <c r="L22" s="371"/>
      <c r="M22" s="371"/>
      <c r="N22" s="371"/>
      <c r="O22" s="371"/>
      <c r="P22" s="371"/>
      <c r="Q22" s="371"/>
      <c r="R22" s="371"/>
      <c r="S22" s="371"/>
    </row>
    <row r="23" spans="1:19" x14ac:dyDescent="0.25">
      <c r="A23" s="373"/>
      <c r="B23" s="358" t="s">
        <v>457</v>
      </c>
      <c r="C23" s="350">
        <f>$A$19</f>
        <v>2019</v>
      </c>
      <c r="D23" s="350">
        <v>5</v>
      </c>
      <c r="E23" s="371"/>
      <c r="F23" s="371"/>
      <c r="G23" s="371"/>
      <c r="H23" s="371"/>
      <c r="I23" s="371"/>
      <c r="J23" s="371"/>
      <c r="K23" s="371"/>
      <c r="L23" s="371"/>
      <c r="M23" s="371"/>
      <c r="N23" s="371"/>
      <c r="O23" s="371"/>
      <c r="P23" s="371"/>
      <c r="Q23" s="371"/>
      <c r="R23" s="371"/>
      <c r="S23" s="371"/>
    </row>
    <row r="24" spans="1:19" x14ac:dyDescent="0.25">
      <c r="A24" s="373"/>
      <c r="B24" s="358" t="s">
        <v>442</v>
      </c>
      <c r="C24" s="350">
        <f>$A$19</f>
        <v>2019</v>
      </c>
      <c r="D24" s="350">
        <v>6</v>
      </c>
      <c r="E24" s="371"/>
      <c r="F24" s="371"/>
      <c r="G24" s="371"/>
      <c r="H24" s="371"/>
      <c r="I24" s="371"/>
      <c r="J24" s="371"/>
      <c r="K24" s="371"/>
      <c r="L24" s="371"/>
      <c r="M24" s="371"/>
      <c r="N24" s="371"/>
      <c r="O24" s="371"/>
      <c r="P24" s="371"/>
      <c r="Q24" s="371"/>
      <c r="R24" s="371"/>
      <c r="S24" s="371"/>
    </row>
    <row r="25" spans="1:19" x14ac:dyDescent="0.25">
      <c r="A25" s="373"/>
      <c r="B25" s="358" t="s">
        <v>456</v>
      </c>
      <c r="C25" s="350">
        <f>$A$19</f>
        <v>2019</v>
      </c>
      <c r="D25" s="350">
        <v>7</v>
      </c>
      <c r="E25" s="371"/>
      <c r="F25" s="371"/>
      <c r="G25" s="371"/>
      <c r="H25" s="371"/>
      <c r="I25" s="371"/>
      <c r="J25" s="371"/>
      <c r="K25" s="371"/>
      <c r="L25" s="371"/>
      <c r="M25" s="371"/>
      <c r="N25" s="371"/>
      <c r="O25" s="371"/>
      <c r="P25" s="371"/>
      <c r="Q25" s="371"/>
      <c r="R25" s="371"/>
      <c r="S25" s="371"/>
    </row>
    <row r="26" spans="1:19" x14ac:dyDescent="0.25">
      <c r="A26" s="373"/>
      <c r="B26" s="358" t="s">
        <v>455</v>
      </c>
      <c r="C26" s="350">
        <f>$A$19</f>
        <v>2019</v>
      </c>
      <c r="D26" s="350">
        <v>8</v>
      </c>
      <c r="E26" s="371"/>
      <c r="F26" s="371"/>
      <c r="G26" s="371"/>
      <c r="H26" s="371"/>
      <c r="I26" s="371"/>
      <c r="J26" s="371"/>
      <c r="K26" s="371"/>
      <c r="L26" s="371"/>
      <c r="M26" s="371"/>
      <c r="N26" s="371"/>
      <c r="O26" s="371"/>
      <c r="P26" s="371"/>
      <c r="Q26" s="371"/>
      <c r="R26" s="371"/>
      <c r="S26" s="371"/>
    </row>
    <row r="27" spans="1:19" x14ac:dyDescent="0.25">
      <c r="A27" s="373"/>
      <c r="B27" s="358" t="s">
        <v>454</v>
      </c>
      <c r="C27" s="350">
        <f>$A$19</f>
        <v>2019</v>
      </c>
      <c r="D27" s="350">
        <v>9</v>
      </c>
      <c r="E27" s="371"/>
      <c r="F27" s="371"/>
      <c r="G27" s="371"/>
      <c r="H27" s="371"/>
      <c r="I27" s="371"/>
      <c r="J27" s="371"/>
      <c r="K27" s="371"/>
      <c r="L27" s="371"/>
      <c r="M27" s="371"/>
      <c r="N27" s="371"/>
      <c r="O27" s="371"/>
      <c r="P27" s="371"/>
      <c r="Q27" s="371"/>
      <c r="R27" s="371"/>
      <c r="S27" s="371"/>
    </row>
    <row r="28" spans="1:19" x14ac:dyDescent="0.25">
      <c r="A28" s="373"/>
      <c r="B28" s="358" t="s">
        <v>453</v>
      </c>
      <c r="C28" s="350">
        <f>$A$19</f>
        <v>2019</v>
      </c>
      <c r="D28" s="350">
        <v>10</v>
      </c>
      <c r="E28" s="371"/>
      <c r="F28" s="371"/>
      <c r="G28" s="371"/>
      <c r="H28" s="371"/>
      <c r="I28" s="371"/>
      <c r="J28" s="371"/>
      <c r="K28" s="371"/>
      <c r="L28" s="371"/>
      <c r="M28" s="371"/>
      <c r="N28" s="371"/>
      <c r="O28" s="371"/>
      <c r="P28" s="371"/>
      <c r="Q28" s="371"/>
      <c r="R28" s="371"/>
      <c r="S28" s="371"/>
    </row>
    <row r="29" spans="1:19" x14ac:dyDescent="0.25">
      <c r="A29" s="373"/>
      <c r="B29" s="358" t="s">
        <v>452</v>
      </c>
      <c r="C29" s="350">
        <f>$A$19</f>
        <v>2019</v>
      </c>
      <c r="D29" s="350">
        <v>11</v>
      </c>
      <c r="E29" s="371"/>
      <c r="F29" s="371"/>
      <c r="G29" s="371"/>
      <c r="H29" s="371"/>
      <c r="I29" s="371"/>
      <c r="J29" s="371"/>
      <c r="K29" s="371"/>
      <c r="L29" s="371"/>
      <c r="M29" s="371"/>
      <c r="N29" s="371"/>
      <c r="O29" s="371"/>
      <c r="P29" s="371"/>
      <c r="Q29" s="371"/>
      <c r="R29" s="371"/>
      <c r="S29" s="371"/>
    </row>
    <row r="30" spans="1:19" x14ac:dyDescent="0.25">
      <c r="A30" s="372"/>
      <c r="B30" s="358" t="s">
        <v>451</v>
      </c>
      <c r="C30" s="350">
        <f>$A$19</f>
        <v>2019</v>
      </c>
      <c r="D30" s="350">
        <v>12</v>
      </c>
      <c r="E30" s="371"/>
      <c r="F30" s="371"/>
      <c r="G30" s="371"/>
      <c r="H30" s="371"/>
      <c r="I30" s="371"/>
      <c r="J30" s="371"/>
      <c r="K30" s="371"/>
      <c r="L30" s="371"/>
      <c r="M30" s="371"/>
      <c r="N30" s="371"/>
      <c r="O30" s="371"/>
      <c r="P30" s="371"/>
      <c r="Q30" s="371"/>
      <c r="R30" s="371"/>
      <c r="S30" s="371"/>
    </row>
    <row r="31" spans="1:19" x14ac:dyDescent="0.25">
      <c r="A31" s="356" t="s">
        <v>441</v>
      </c>
      <c r="B31" s="355"/>
      <c r="C31" s="354"/>
      <c r="D31" s="354"/>
      <c r="E31" s="370"/>
      <c r="F31" s="369"/>
      <c r="G31" s="369"/>
      <c r="H31" s="369"/>
      <c r="I31" s="369"/>
      <c r="J31" s="369"/>
      <c r="K31" s="369"/>
      <c r="L31" s="369"/>
      <c r="M31" s="369"/>
      <c r="N31" s="369"/>
      <c r="O31" s="369"/>
      <c r="P31" s="369"/>
      <c r="Q31" s="369"/>
      <c r="R31" s="369"/>
      <c r="S31" s="368"/>
    </row>
    <row r="33" spans="1:19" x14ac:dyDescent="0.25">
      <c r="A33" s="366" t="s">
        <v>450</v>
      </c>
      <c r="B33" s="365"/>
      <c r="C33" s="364"/>
      <c r="D33" s="364"/>
      <c r="E33" s="363" t="s">
        <v>443</v>
      </c>
      <c r="F33" s="363"/>
      <c r="G33" s="363"/>
      <c r="H33" s="363"/>
      <c r="I33" s="363"/>
      <c r="J33" s="363"/>
      <c r="K33" s="363"/>
      <c r="L33" s="363"/>
      <c r="M33" s="363"/>
      <c r="N33" s="363"/>
      <c r="O33" s="363"/>
      <c r="P33" s="363"/>
      <c r="Q33" s="363"/>
      <c r="R33" s="363"/>
      <c r="S33" s="363"/>
    </row>
    <row r="34" spans="1:19" x14ac:dyDescent="0.25">
      <c r="A34" s="362" t="s">
        <v>446</v>
      </c>
      <c r="B34" s="362" t="s">
        <v>449</v>
      </c>
      <c r="C34" s="361"/>
      <c r="D34" s="361"/>
      <c r="E34" s="360">
        <v>1</v>
      </c>
      <c r="F34" s="360">
        <v>2</v>
      </c>
      <c r="G34" s="360">
        <v>3</v>
      </c>
      <c r="H34" s="360">
        <v>4</v>
      </c>
      <c r="I34" s="360">
        <v>5</v>
      </c>
      <c r="J34" s="360">
        <v>6</v>
      </c>
      <c r="K34" s="360">
        <v>7</v>
      </c>
      <c r="L34" s="360">
        <v>8</v>
      </c>
      <c r="M34" s="360">
        <v>9</v>
      </c>
      <c r="N34" s="360">
        <v>10</v>
      </c>
      <c r="O34" s="360">
        <v>11</v>
      </c>
      <c r="P34" s="360">
        <v>12</v>
      </c>
      <c r="Q34" s="360">
        <v>13</v>
      </c>
      <c r="R34" s="360">
        <v>14</v>
      </c>
      <c r="S34" s="360">
        <v>15</v>
      </c>
    </row>
    <row r="35" spans="1:19" x14ac:dyDescent="0.25">
      <c r="A35" s="359">
        <v>2018</v>
      </c>
      <c r="B35" s="358" t="s">
        <v>442</v>
      </c>
      <c r="C35" s="350"/>
      <c r="D35" s="350"/>
      <c r="E35" s="357">
        <v>6.4899999999999999E-2</v>
      </c>
      <c r="F35" s="357">
        <v>6.4899999999999999E-2</v>
      </c>
      <c r="G35" s="357">
        <v>6.4899999999999999E-2</v>
      </c>
      <c r="H35" s="357">
        <v>6.4899999999999999E-2</v>
      </c>
      <c r="I35" s="357">
        <v>6.4899999999999999E-2</v>
      </c>
      <c r="J35" s="357">
        <v>6.4899999999999999E-2</v>
      </c>
      <c r="K35" s="357">
        <v>6.4899999999999999E-2</v>
      </c>
      <c r="L35" s="357">
        <v>6.4899999999999999E-2</v>
      </c>
      <c r="M35" s="357">
        <v>6.4899999999999999E-2</v>
      </c>
      <c r="N35" s="357">
        <v>6.4899999999999999E-2</v>
      </c>
      <c r="O35" s="357">
        <v>6.4899999999999999E-2</v>
      </c>
      <c r="P35" s="357">
        <v>6.4899999999999999E-2</v>
      </c>
      <c r="Q35" s="357">
        <v>6.4899999999999999E-2</v>
      </c>
      <c r="R35" s="357">
        <v>6.4899999999999999E-2</v>
      </c>
      <c r="S35" s="357">
        <v>6.4899999999999999E-2</v>
      </c>
    </row>
    <row r="36" spans="1:19" x14ac:dyDescent="0.25">
      <c r="A36" s="356" t="s">
        <v>441</v>
      </c>
      <c r="B36" s="355"/>
      <c r="C36" s="354"/>
      <c r="D36" s="354"/>
      <c r="E36" s="367" t="s">
        <v>445</v>
      </c>
      <c r="F36" s="352"/>
      <c r="G36" s="352"/>
      <c r="H36" s="352"/>
      <c r="I36" s="352"/>
      <c r="J36" s="352"/>
      <c r="K36" s="352"/>
      <c r="L36" s="352"/>
      <c r="M36" s="352"/>
      <c r="N36" s="352"/>
      <c r="O36" s="352"/>
      <c r="P36" s="352"/>
      <c r="Q36" s="352"/>
      <c r="R36" s="352"/>
      <c r="S36" s="351"/>
    </row>
    <row r="38" spans="1:19" x14ac:dyDescent="0.25">
      <c r="A38" s="366" t="s">
        <v>448</v>
      </c>
      <c r="B38" s="365"/>
      <c r="C38" s="364"/>
      <c r="D38" s="364"/>
      <c r="E38" s="363" t="s">
        <v>447</v>
      </c>
      <c r="F38" s="363"/>
      <c r="G38" s="363"/>
      <c r="H38" s="363"/>
      <c r="I38" s="363"/>
      <c r="J38" s="363"/>
      <c r="K38" s="363"/>
      <c r="L38" s="363"/>
      <c r="M38" s="363"/>
      <c r="N38" s="363"/>
      <c r="O38" s="363"/>
      <c r="P38" s="363"/>
      <c r="Q38" s="363"/>
      <c r="R38" s="363"/>
      <c r="S38" s="363"/>
    </row>
    <row r="39" spans="1:19" x14ac:dyDescent="0.25">
      <c r="A39" s="362" t="s">
        <v>446</v>
      </c>
      <c r="B39" s="362" t="s">
        <v>152</v>
      </c>
      <c r="C39" s="361"/>
      <c r="D39" s="361"/>
      <c r="E39" s="360">
        <v>1</v>
      </c>
      <c r="F39" s="360">
        <v>2</v>
      </c>
      <c r="G39" s="360">
        <v>3</v>
      </c>
      <c r="H39" s="360">
        <v>4</v>
      </c>
      <c r="I39" s="360">
        <v>5</v>
      </c>
      <c r="J39" s="360">
        <v>6</v>
      </c>
      <c r="K39" s="360">
        <v>7</v>
      </c>
      <c r="L39" s="360">
        <v>8</v>
      </c>
      <c r="M39" s="360">
        <v>9</v>
      </c>
      <c r="N39" s="360">
        <v>10</v>
      </c>
      <c r="O39" s="360">
        <v>11</v>
      </c>
      <c r="P39" s="360">
        <v>12</v>
      </c>
      <c r="Q39" s="360">
        <v>13</v>
      </c>
      <c r="R39" s="360">
        <v>14</v>
      </c>
      <c r="S39" s="360">
        <v>15</v>
      </c>
    </row>
    <row r="40" spans="1:19" x14ac:dyDescent="0.25">
      <c r="A40" s="359">
        <v>2018</v>
      </c>
      <c r="B40" s="358" t="s">
        <v>442</v>
      </c>
      <c r="C40" s="350"/>
      <c r="D40" s="350"/>
      <c r="E40" s="357">
        <v>7.8E-2</v>
      </c>
      <c r="F40" s="357">
        <v>7.8E-2</v>
      </c>
      <c r="G40" s="357">
        <v>7.8E-2</v>
      </c>
      <c r="H40" s="357">
        <v>7.8E-2</v>
      </c>
      <c r="I40" s="357">
        <v>7.8E-2</v>
      </c>
      <c r="J40" s="357">
        <v>7.8E-2</v>
      </c>
      <c r="K40" s="357">
        <v>7.8E-2</v>
      </c>
      <c r="L40" s="357">
        <v>7.8E-2</v>
      </c>
      <c r="M40" s="357">
        <v>7.8E-2</v>
      </c>
      <c r="N40" s="357">
        <v>7.8E-2</v>
      </c>
      <c r="O40" s="357">
        <v>7.8E-2</v>
      </c>
      <c r="P40" s="357">
        <v>7.8E-2</v>
      </c>
      <c r="Q40" s="357">
        <v>7.8E-2</v>
      </c>
      <c r="R40" s="357">
        <v>7.8E-2</v>
      </c>
      <c r="S40" s="357">
        <v>7.8E-2</v>
      </c>
    </row>
    <row r="41" spans="1:19" x14ac:dyDescent="0.25">
      <c r="A41" s="356" t="s">
        <v>441</v>
      </c>
      <c r="B41" s="355"/>
      <c r="C41" s="354"/>
      <c r="D41" s="354"/>
      <c r="E41" s="367" t="s">
        <v>445</v>
      </c>
      <c r="F41" s="352"/>
      <c r="G41" s="352"/>
      <c r="H41" s="352"/>
      <c r="I41" s="352"/>
      <c r="J41" s="352"/>
      <c r="K41" s="352"/>
      <c r="L41" s="352"/>
      <c r="M41" s="352"/>
      <c r="N41" s="352"/>
      <c r="O41" s="352"/>
      <c r="P41" s="352"/>
      <c r="Q41" s="352"/>
      <c r="R41" s="352"/>
      <c r="S41" s="351"/>
    </row>
    <row r="43" spans="1:19" x14ac:dyDescent="0.25">
      <c r="A43" s="366" t="s">
        <v>444</v>
      </c>
      <c r="B43" s="365"/>
      <c r="C43" s="364"/>
      <c r="D43" s="364"/>
      <c r="E43" s="363" t="s">
        <v>443</v>
      </c>
      <c r="F43" s="363"/>
      <c r="G43" s="363"/>
      <c r="H43" s="363"/>
      <c r="I43" s="363"/>
      <c r="J43" s="363"/>
      <c r="K43" s="363"/>
      <c r="L43" s="363"/>
      <c r="M43" s="363"/>
      <c r="N43" s="363"/>
      <c r="O43" s="363"/>
      <c r="P43" s="363"/>
      <c r="Q43" s="363"/>
      <c r="R43" s="363"/>
      <c r="S43" s="363"/>
    </row>
    <row r="44" spans="1:19" x14ac:dyDescent="0.25">
      <c r="A44" s="362" t="s">
        <v>151</v>
      </c>
      <c r="B44" s="362" t="s">
        <v>152</v>
      </c>
      <c r="C44" s="361"/>
      <c r="D44" s="361"/>
      <c r="E44" s="360">
        <v>1</v>
      </c>
      <c r="F44" s="360">
        <v>2</v>
      </c>
      <c r="G44" s="360">
        <v>3</v>
      </c>
      <c r="H44" s="360">
        <v>4</v>
      </c>
      <c r="I44" s="360">
        <v>5</v>
      </c>
      <c r="J44" s="360">
        <v>6</v>
      </c>
      <c r="K44" s="360">
        <v>7</v>
      </c>
      <c r="L44" s="360">
        <v>8</v>
      </c>
      <c r="M44" s="360">
        <v>9</v>
      </c>
      <c r="N44" s="360">
        <v>10</v>
      </c>
      <c r="O44" s="360">
        <v>11</v>
      </c>
      <c r="P44" s="360">
        <v>12</v>
      </c>
      <c r="Q44" s="360">
        <v>13</v>
      </c>
      <c r="R44" s="360">
        <v>14</v>
      </c>
      <c r="S44" s="360">
        <v>15</v>
      </c>
    </row>
    <row r="45" spans="1:19" x14ac:dyDescent="0.25">
      <c r="A45" s="359">
        <v>2018</v>
      </c>
      <c r="B45" s="358" t="s">
        <v>442</v>
      </c>
      <c r="C45" s="350"/>
      <c r="D45" s="350"/>
      <c r="E45" s="357"/>
      <c r="F45" s="357"/>
      <c r="G45" s="357"/>
      <c r="H45" s="357"/>
      <c r="I45" s="357"/>
      <c r="J45" s="357"/>
      <c r="K45" s="357"/>
      <c r="L45" s="357"/>
      <c r="M45" s="357"/>
      <c r="N45" s="357"/>
      <c r="O45" s="357"/>
      <c r="P45" s="357"/>
      <c r="Q45" s="357"/>
      <c r="R45" s="357"/>
      <c r="S45" s="357"/>
    </row>
    <row r="46" spans="1:19" x14ac:dyDescent="0.25">
      <c r="A46" s="356" t="s">
        <v>441</v>
      </c>
      <c r="B46" s="355"/>
      <c r="C46" s="354"/>
      <c r="D46" s="354"/>
      <c r="E46" s="353"/>
      <c r="F46" s="352"/>
      <c r="G46" s="352"/>
      <c r="H46" s="352"/>
      <c r="I46" s="352"/>
      <c r="J46" s="352"/>
      <c r="K46" s="352"/>
      <c r="L46" s="352"/>
      <c r="M46" s="352"/>
      <c r="N46" s="352"/>
      <c r="O46" s="352"/>
      <c r="P46" s="352"/>
      <c r="Q46" s="352"/>
      <c r="R46" s="352"/>
      <c r="S46" s="351"/>
    </row>
    <row r="50" spans="3:4" x14ac:dyDescent="0.25">
      <c r="C50" s="350">
        <f>$A$19</f>
        <v>2019</v>
      </c>
      <c r="D50" s="350">
        <v>1</v>
      </c>
    </row>
  </sheetData>
  <dataConsolidate/>
  <phoneticPr fontId="3" type="noConversion"/>
  <hyperlinks>
    <hyperlink ref="E41" r:id="rId1"/>
    <hyperlink ref="E36" r:id="rId2"/>
  </hyperlinks>
  <pageMargins left="0.39370078740157483" right="0.39370078740157483" top="0.39370078740157483" bottom="0.39370078740157483" header="0.11811023622047245" footer="0.11811023622047245"/>
  <pageSetup paperSize="9" scale="67" orientation="landscape" r:id="rId3"/>
  <headerFooter>
    <oddHeader>&amp;R&amp;"新細明體,標準"&amp;A</oddHeader>
    <oddFooter>&amp;L&amp;D   &amp;T&amp;C&amp;P / 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'[1]Input data'!#REF!</xm:f>
          </x14:formula1>
          <xm:sqref>E1</xm:sqref>
        </x14:dataValidation>
        <x14:dataValidation type="list" allowBlank="1" showInputMessage="1" showErrorMessage="1">
          <x14:formula1>
            <xm:f>'[1]Input data'!#REF!</xm:f>
          </x14:formula1>
          <xm:sqref>E2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BI188"/>
  <sheetViews>
    <sheetView showGridLines="0" zoomScale="75" zoomScaleNormal="75" workbookViewId="0">
      <pane xSplit="4" ySplit="7" topLeftCell="AU8" activePane="bottomRight" state="frozen"/>
      <selection activeCell="G16" sqref="G16"/>
      <selection pane="topRight" activeCell="G16" sqref="G16"/>
      <selection pane="bottomLeft" activeCell="G16" sqref="G16"/>
      <selection pane="bottomRight" activeCell="G16" sqref="G16"/>
    </sheetView>
  </sheetViews>
  <sheetFormatPr defaultColWidth="9" defaultRowHeight="15.75" x14ac:dyDescent="0.25"/>
  <cols>
    <col min="1" max="1" width="1.625" style="195" customWidth="1"/>
    <col min="2" max="2" width="12.625" style="195" customWidth="1"/>
    <col min="3" max="3" width="10.625" style="195" customWidth="1"/>
    <col min="4" max="4" width="25.625" style="195" customWidth="1"/>
    <col min="5" max="5" width="80.625" style="195" customWidth="1"/>
    <col min="6" max="6" width="10.625" style="195" customWidth="1"/>
    <col min="7" max="7" width="12.625" style="195" customWidth="1"/>
    <col min="8" max="9" width="35.625" style="195" customWidth="1"/>
    <col min="10" max="10" width="1.625" style="195" customWidth="1"/>
    <col min="11" max="11" width="8.625" style="196" customWidth="1"/>
    <col min="12" max="12" width="12.625" style="196" customWidth="1"/>
    <col min="13" max="13" width="14.625" style="196" customWidth="1"/>
    <col min="14" max="14" width="8.625" style="195" customWidth="1"/>
    <col min="15" max="16" width="14.625" style="195" customWidth="1"/>
    <col min="17" max="17" width="8.625" style="195" customWidth="1"/>
    <col min="18" max="20" width="14.625" style="195" customWidth="1"/>
    <col min="21" max="21" width="8.625" style="195" customWidth="1"/>
    <col min="22" max="24" width="14.625" style="195" customWidth="1"/>
    <col min="25" max="25" width="1.625" style="195" customWidth="1"/>
    <col min="26" max="26" width="12.625" style="195" customWidth="1"/>
    <col min="27" max="27" width="28.5" style="195" bestFit="1" customWidth="1"/>
    <col min="28" max="31" width="12.625" style="195" customWidth="1"/>
    <col min="32" max="32" width="60.625" style="195" customWidth="1"/>
    <col min="33" max="37" width="12.625" style="195" customWidth="1"/>
    <col min="38" max="38" width="60.625" style="195" customWidth="1"/>
    <col min="39" max="39" width="12.625" style="195" customWidth="1"/>
    <col min="40" max="42" width="18.625" style="195" customWidth="1"/>
    <col min="43" max="43" width="1.625" style="195" customWidth="1"/>
    <col min="44" max="45" width="8.625" style="195" customWidth="1"/>
    <col min="46" max="46" width="1.625" style="195" customWidth="1"/>
    <col min="47" max="47" width="18.625" style="196" customWidth="1"/>
    <col min="48" max="52" width="18.625" style="195" customWidth="1"/>
    <col min="53" max="53" width="1.625" style="195" customWidth="1"/>
    <col min="54" max="54" width="18.625" style="196" customWidth="1"/>
    <col min="55" max="61" width="18.625" style="195" customWidth="1"/>
    <col min="62" max="16384" width="9" style="195"/>
  </cols>
  <sheetData>
    <row r="1" spans="1:61" s="191" customFormat="1" x14ac:dyDescent="0.25">
      <c r="A1" s="188" t="s">
        <v>440</v>
      </c>
      <c r="B1" s="347"/>
      <c r="C1" s="189" t="str">
        <f>IF('Interest Rate'!E1="","",'Interest Rate'!E1)</f>
        <v>VN</v>
      </c>
      <c r="D1" s="190" t="str">
        <f>IF(C1="(pls select)","",VLOOKUP(C1,'[1]Input data'!A:C,3,FALSE))</f>
        <v>Vietnam</v>
      </c>
    </row>
    <row r="2" spans="1:61" s="191" customFormat="1" x14ac:dyDescent="0.25"/>
    <row r="3" spans="1:61" s="191" customFormat="1" x14ac:dyDescent="0.25">
      <c r="A3" s="188" t="s">
        <v>439</v>
      </c>
      <c r="B3" s="346"/>
      <c r="C3" s="346"/>
      <c r="D3" s="346"/>
      <c r="E3" s="346"/>
      <c r="F3" s="346"/>
      <c r="G3" s="346"/>
      <c r="H3" s="346"/>
      <c r="I3" s="346"/>
      <c r="J3" s="346"/>
      <c r="K3" s="346"/>
      <c r="L3" s="346"/>
      <c r="M3" s="346"/>
      <c r="N3" s="346"/>
      <c r="O3" s="346"/>
      <c r="P3" s="346"/>
      <c r="Q3" s="346"/>
      <c r="R3" s="346"/>
      <c r="S3" s="346"/>
      <c r="T3" s="346"/>
      <c r="U3" s="346"/>
      <c r="V3" s="346"/>
      <c r="W3" s="346"/>
      <c r="X3" s="346"/>
      <c r="Y3" s="346"/>
      <c r="Z3" s="346"/>
      <c r="AA3" s="346"/>
      <c r="AB3" s="346"/>
      <c r="AC3" s="346"/>
      <c r="AD3" s="346"/>
      <c r="AE3" s="346"/>
      <c r="AF3" s="346"/>
      <c r="AG3" s="346"/>
      <c r="AH3" s="346"/>
      <c r="AI3" s="346"/>
      <c r="AJ3" s="346"/>
      <c r="AK3" s="346"/>
      <c r="AL3" s="346"/>
      <c r="AM3" s="346"/>
      <c r="AN3" s="346"/>
      <c r="AO3" s="346"/>
      <c r="AP3" s="346"/>
      <c r="AQ3" s="346"/>
      <c r="AR3" s="346"/>
      <c r="AS3" s="346"/>
      <c r="AT3" s="346"/>
      <c r="AU3" s="346"/>
      <c r="AV3" s="346"/>
      <c r="AW3" s="346"/>
      <c r="AX3" s="346"/>
      <c r="AY3" s="346"/>
      <c r="AZ3" s="346"/>
      <c r="BA3" s="346"/>
      <c r="BB3" s="346"/>
      <c r="BC3" s="346"/>
      <c r="BD3" s="346"/>
      <c r="BE3" s="346"/>
      <c r="BF3" s="346"/>
      <c r="BG3" s="346"/>
      <c r="BH3" s="346"/>
      <c r="BI3" s="345"/>
    </row>
    <row r="4" spans="1:61" s="191" customFormat="1" x14ac:dyDescent="0.25">
      <c r="A4" s="188" t="s">
        <v>418</v>
      </c>
      <c r="B4" s="346"/>
      <c r="C4" s="346"/>
      <c r="D4" s="346"/>
      <c r="E4" s="346"/>
      <c r="F4" s="346"/>
      <c r="G4" s="346"/>
      <c r="H4" s="346"/>
      <c r="I4" s="345"/>
      <c r="J4" s="188" t="s">
        <v>438</v>
      </c>
      <c r="K4" s="346"/>
      <c r="L4" s="346"/>
      <c r="M4" s="346"/>
      <c r="N4" s="346"/>
      <c r="O4" s="346"/>
      <c r="P4" s="346"/>
      <c r="Q4" s="346"/>
      <c r="R4" s="346"/>
      <c r="S4" s="346"/>
      <c r="T4" s="346"/>
      <c r="U4" s="346"/>
      <c r="V4" s="346"/>
      <c r="W4" s="346"/>
      <c r="X4" s="345"/>
      <c r="Y4" s="188" t="s">
        <v>416</v>
      </c>
      <c r="Z4" s="346"/>
      <c r="AA4" s="346"/>
      <c r="AB4" s="346"/>
      <c r="AC4" s="346"/>
      <c r="AD4" s="346"/>
      <c r="AE4" s="346"/>
      <c r="AF4" s="346"/>
      <c r="AG4" s="346"/>
      <c r="AH4" s="346"/>
      <c r="AI4" s="346"/>
      <c r="AJ4" s="346"/>
      <c r="AK4" s="346"/>
      <c r="AL4" s="346"/>
      <c r="AM4" s="346"/>
      <c r="AN4" s="346"/>
      <c r="AO4" s="346"/>
      <c r="AP4" s="345"/>
      <c r="AQ4" s="188" t="s">
        <v>68</v>
      </c>
      <c r="AR4" s="346"/>
      <c r="AS4" s="345"/>
      <c r="AT4" s="188" t="s">
        <v>437</v>
      </c>
      <c r="AU4" s="346"/>
      <c r="AV4" s="346"/>
      <c r="AW4" s="346"/>
      <c r="AX4" s="346"/>
      <c r="AY4" s="346"/>
      <c r="AZ4" s="345"/>
      <c r="BA4" s="188" t="s">
        <v>436</v>
      </c>
      <c r="BB4" s="346"/>
      <c r="BC4" s="346"/>
      <c r="BD4" s="346"/>
      <c r="BE4" s="346"/>
      <c r="BF4" s="346"/>
      <c r="BG4" s="346"/>
      <c r="BH4" s="346"/>
      <c r="BI4" s="345"/>
    </row>
    <row r="5" spans="1:61" s="191" customFormat="1" x14ac:dyDescent="0.25">
      <c r="A5" s="342"/>
      <c r="B5" s="255"/>
      <c r="C5" s="255"/>
      <c r="D5" s="255"/>
      <c r="E5" s="255"/>
      <c r="F5" s="266"/>
      <c r="G5" s="265"/>
      <c r="H5" s="255"/>
      <c r="I5" s="255"/>
      <c r="J5" s="342"/>
      <c r="K5" s="341"/>
      <c r="L5" s="264" t="s">
        <v>435</v>
      </c>
      <c r="M5" s="264" t="s">
        <v>434</v>
      </c>
      <c r="N5" s="261" t="s">
        <v>414</v>
      </c>
      <c r="O5" s="263"/>
      <c r="P5" s="262"/>
      <c r="Q5" s="249" t="s">
        <v>433</v>
      </c>
      <c r="R5" s="261"/>
      <c r="S5" s="261"/>
      <c r="T5" s="248"/>
      <c r="U5" s="249" t="s">
        <v>432</v>
      </c>
      <c r="V5" s="261"/>
      <c r="W5" s="261"/>
      <c r="X5" s="248"/>
      <c r="Y5" s="342"/>
      <c r="Z5" s="260"/>
      <c r="AA5" s="260"/>
      <c r="AB5" s="258" t="s">
        <v>374</v>
      </c>
      <c r="AC5" s="257"/>
      <c r="AD5" s="257"/>
      <c r="AE5" s="257"/>
      <c r="AF5" s="257"/>
      <c r="AG5" s="259"/>
      <c r="AH5" s="258" t="s">
        <v>373</v>
      </c>
      <c r="AI5" s="257"/>
      <c r="AJ5" s="257"/>
      <c r="AK5" s="257"/>
      <c r="AL5" s="257"/>
      <c r="AM5" s="259"/>
      <c r="AN5" s="258" t="s">
        <v>413</v>
      </c>
      <c r="AO5" s="257"/>
      <c r="AP5" s="256"/>
      <c r="AQ5" s="342"/>
      <c r="AR5" s="255"/>
      <c r="AS5" s="255"/>
      <c r="AT5" s="344"/>
      <c r="AU5" s="343" t="s">
        <v>431</v>
      </c>
      <c r="AV5" s="250" t="s">
        <v>21</v>
      </c>
      <c r="AW5" s="250" t="s">
        <v>32</v>
      </c>
      <c r="AX5" s="250" t="s">
        <v>38</v>
      </c>
      <c r="AY5" s="250" t="s">
        <v>75</v>
      </c>
      <c r="AZ5" s="250" t="s">
        <v>77</v>
      </c>
      <c r="BA5" s="342"/>
      <c r="BB5" s="341" t="s">
        <v>430</v>
      </c>
      <c r="BC5" s="250" t="s">
        <v>21</v>
      </c>
      <c r="BD5" s="249" t="s">
        <v>32</v>
      </c>
      <c r="BE5" s="248"/>
      <c r="BF5" s="250" t="s">
        <v>38</v>
      </c>
      <c r="BG5" s="250" t="s">
        <v>75</v>
      </c>
      <c r="BH5" s="249" t="s">
        <v>77</v>
      </c>
      <c r="BI5" s="248"/>
    </row>
    <row r="6" spans="1:61" s="231" customFormat="1" ht="63" x14ac:dyDescent="0.25">
      <c r="A6" s="340"/>
      <c r="B6" s="234" t="s">
        <v>364</v>
      </c>
      <c r="C6" s="234" t="s">
        <v>363</v>
      </c>
      <c r="D6" s="234" t="s">
        <v>362</v>
      </c>
      <c r="E6" s="234" t="s">
        <v>361</v>
      </c>
      <c r="F6" s="233" t="s">
        <v>360</v>
      </c>
      <c r="G6" s="246"/>
      <c r="H6" s="234" t="s">
        <v>359</v>
      </c>
      <c r="I6" s="234" t="s">
        <v>358</v>
      </c>
      <c r="J6" s="338"/>
      <c r="K6" s="339" t="s">
        <v>427</v>
      </c>
      <c r="L6" s="244" t="s">
        <v>429</v>
      </c>
      <c r="M6" s="244" t="s">
        <v>412</v>
      </c>
      <c r="N6" s="243" t="s">
        <v>427</v>
      </c>
      <c r="O6" s="232" t="s">
        <v>25</v>
      </c>
      <c r="P6" s="232" t="s">
        <v>26</v>
      </c>
      <c r="Q6" s="232" t="s">
        <v>427</v>
      </c>
      <c r="R6" s="232" t="s">
        <v>25</v>
      </c>
      <c r="S6" s="232" t="s">
        <v>410</v>
      </c>
      <c r="T6" s="232" t="s">
        <v>428</v>
      </c>
      <c r="U6" s="232" t="s">
        <v>427</v>
      </c>
      <c r="V6" s="232" t="s">
        <v>25</v>
      </c>
      <c r="W6" s="232" t="s">
        <v>26</v>
      </c>
      <c r="X6" s="232" t="s">
        <v>426</v>
      </c>
      <c r="Y6" s="338"/>
      <c r="Z6" s="242" t="s">
        <v>42</v>
      </c>
      <c r="AA6" s="241" t="s">
        <v>425</v>
      </c>
      <c r="AB6" s="238" t="s">
        <v>46</v>
      </c>
      <c r="AC6" s="238" t="s">
        <v>50</v>
      </c>
      <c r="AD6" s="238" t="s">
        <v>56</v>
      </c>
      <c r="AE6" s="240" t="s">
        <v>409</v>
      </c>
      <c r="AF6" s="238" t="s">
        <v>408</v>
      </c>
      <c r="AG6" s="239" t="s">
        <v>424</v>
      </c>
      <c r="AH6" s="238" t="s">
        <v>46</v>
      </c>
      <c r="AI6" s="238" t="s">
        <v>50</v>
      </c>
      <c r="AJ6" s="238" t="s">
        <v>56</v>
      </c>
      <c r="AK6" s="240" t="s">
        <v>409</v>
      </c>
      <c r="AL6" s="238" t="s">
        <v>408</v>
      </c>
      <c r="AM6" s="239" t="s">
        <v>424</v>
      </c>
      <c r="AN6" s="238" t="s">
        <v>344</v>
      </c>
      <c r="AO6" s="238" t="s">
        <v>343</v>
      </c>
      <c r="AP6" s="238" t="s">
        <v>342</v>
      </c>
      <c r="AQ6" s="338"/>
      <c r="AR6" s="234" t="s">
        <v>71</v>
      </c>
      <c r="AS6" s="234" t="s">
        <v>72</v>
      </c>
      <c r="AT6" s="337"/>
      <c r="AU6" s="336"/>
      <c r="AV6" s="234" t="s">
        <v>46</v>
      </c>
      <c r="AW6" s="234" t="s">
        <v>50</v>
      </c>
      <c r="AX6" s="234" t="s">
        <v>423</v>
      </c>
      <c r="AY6" s="234" t="s">
        <v>422</v>
      </c>
      <c r="AZ6" s="234" t="s">
        <v>78</v>
      </c>
      <c r="BA6" s="337"/>
      <c r="BB6" s="336"/>
      <c r="BC6" s="234" t="s">
        <v>89</v>
      </c>
      <c r="BD6" s="233" t="s">
        <v>94</v>
      </c>
      <c r="BE6" s="232" t="s">
        <v>80</v>
      </c>
      <c r="BF6" s="234" t="s">
        <v>421</v>
      </c>
      <c r="BG6" s="234" t="s">
        <v>102</v>
      </c>
      <c r="BH6" s="233" t="s">
        <v>420</v>
      </c>
      <c r="BI6" s="232" t="s">
        <v>80</v>
      </c>
    </row>
    <row r="7" spans="1:61" s="214" customFormat="1" ht="16.5" thickBot="1" x14ac:dyDescent="0.3">
      <c r="A7" s="334"/>
      <c r="B7" s="224"/>
      <c r="C7" s="224"/>
      <c r="D7" s="224"/>
      <c r="E7" s="224"/>
      <c r="F7" s="230"/>
      <c r="G7" s="229"/>
      <c r="H7" s="224"/>
      <c r="I7" s="224"/>
      <c r="J7" s="334"/>
      <c r="K7" s="335"/>
      <c r="L7" s="227"/>
      <c r="M7" s="226"/>
      <c r="N7" s="224"/>
      <c r="O7" s="225"/>
      <c r="P7" s="225"/>
      <c r="Q7" s="224"/>
      <c r="R7" s="225"/>
      <c r="S7" s="225"/>
      <c r="T7" s="224"/>
      <c r="U7" s="224"/>
      <c r="V7" s="225"/>
      <c r="W7" s="225"/>
      <c r="X7" s="224"/>
      <c r="Y7" s="334"/>
      <c r="Z7" s="224"/>
      <c r="AA7" s="224"/>
      <c r="AB7" s="224"/>
      <c r="AC7" s="224"/>
      <c r="AD7" s="224"/>
      <c r="AE7" s="223"/>
      <c r="AF7" s="222"/>
      <c r="AG7" s="221"/>
      <c r="AH7" s="224"/>
      <c r="AI7" s="224"/>
      <c r="AJ7" s="224"/>
      <c r="AK7" s="223"/>
      <c r="AL7" s="222"/>
      <c r="AM7" s="221"/>
      <c r="AN7" s="215">
        <f>SUM(AN8:AN47)</f>
        <v>4198514158</v>
      </c>
      <c r="AO7" s="215">
        <f>SUM(AO8:AO47)</f>
        <v>3740200143.0100002</v>
      </c>
      <c r="AP7" s="215">
        <f>SUM(AP8:AP47)</f>
        <v>458314014.99000001</v>
      </c>
      <c r="AQ7" s="334"/>
      <c r="AR7" s="219"/>
      <c r="AS7" s="219"/>
      <c r="AT7" s="333"/>
      <c r="AU7" s="332">
        <f>SUM(AU8:AU47)</f>
        <v>30742431247.008888</v>
      </c>
      <c r="AV7" s="215">
        <f>SUM(AV8:AV47)</f>
        <v>30742431247.008888</v>
      </c>
      <c r="AW7" s="215">
        <f>SUM(AW8:AW47)</f>
        <v>0</v>
      </c>
      <c r="AX7" s="215">
        <f>SUM(AX8:AX47)</f>
        <v>0</v>
      </c>
      <c r="AY7" s="215">
        <f>SUM(AY8:AY47)</f>
        <v>0</v>
      </c>
      <c r="AZ7" s="215">
        <f>SUM(AZ8:AZ47)</f>
        <v>0</v>
      </c>
      <c r="BA7" s="333"/>
      <c r="BB7" s="332">
        <f>SUM(BB8:BB47)</f>
        <v>29262228229.030346</v>
      </c>
      <c r="BC7" s="215">
        <f>SUM(BC8:BC47)</f>
        <v>28033575437.041458</v>
      </c>
      <c r="BD7" s="216">
        <f>SUM(BD8:BD47)</f>
        <v>1228652791.9888887</v>
      </c>
      <c r="BE7" s="216">
        <f>SUM(BE8:BE47)</f>
        <v>0</v>
      </c>
      <c r="BF7" s="215">
        <f>SUM(BF8:BF47)</f>
        <v>0</v>
      </c>
      <c r="BG7" s="215">
        <f>SUM(BG8:BG47)</f>
        <v>0</v>
      </c>
      <c r="BH7" s="216">
        <f>SUM(BH8:BH47)</f>
        <v>0</v>
      </c>
      <c r="BI7" s="215">
        <f>SUM(BI8:BI47)</f>
        <v>0</v>
      </c>
    </row>
    <row r="8" spans="1:61" s="197" customFormat="1" ht="16.5" thickTop="1" x14ac:dyDescent="0.25">
      <c r="A8" s="330"/>
      <c r="B8" s="207" t="str">
        <f>IF(ISBLANK([1]START!$G$4),"",[1]START!$G$4)</f>
        <v>(pls select)</v>
      </c>
      <c r="C8" s="207" t="str">
        <f>IF(ISBLANK([1]START!$G$5),"",[1]START!$G$5)</f>
        <v>START</v>
      </c>
      <c r="D8" s="207" t="str">
        <f>IF(ISBLANK([1]START!$G$6),"",[1]START!$G$6)</f>
        <v>For reference only</v>
      </c>
      <c r="E8" s="207" t="str">
        <f>IF(ISBLANK([1]START!$G$7),"",[1]START!$G$7)</f>
        <v/>
      </c>
      <c r="F8" s="213" t="str">
        <f>IF(ISBLANK([1]START!$G$8),"",[1]START!$G$8)</f>
        <v/>
      </c>
      <c r="G8" s="212" t="str">
        <f>IF(ISBLANK([1]START!$H$8),"",[1]START!$H$8)</f>
        <v>(pls select)</v>
      </c>
      <c r="H8" s="207" t="str">
        <f>IF(ISBLANK([1]START!$G$9),"",[1]START!$G$9)</f>
        <v/>
      </c>
      <c r="I8" s="207" t="str">
        <f>IF(ISBLANK([1]START!$G$10),"",[1]START!$G$10)</f>
        <v/>
      </c>
      <c r="J8" s="330"/>
      <c r="K8" s="331" t="str">
        <f>IF(ISBLANK([1]START!$G$11),"",[1]START!$G$11)</f>
        <v>NA</v>
      </c>
      <c r="L8" s="210" t="str">
        <f>IF(K8="NA","NA",IF($K8&gt;12,"No",IF(M8="NA","Yes","NA")))</f>
        <v>NA</v>
      </c>
      <c r="M8" s="209" t="str">
        <f>IF(K8="NA","NA",IF(K8=0,P8,"NA"))</f>
        <v>NA</v>
      </c>
      <c r="N8" s="207" t="str">
        <f>IF(ISBLANK([1]START!$G$13),"",[1]START!$G$13)</f>
        <v>NA</v>
      </c>
      <c r="O8" s="208" t="str">
        <f>IF(ISBLANK([1]START!$G$14),"",[1]START!$G$14)</f>
        <v/>
      </c>
      <c r="P8" s="208" t="str">
        <f>IF(ISBLANK([1]START!$G$15),"",[1]START!$G$15)</f>
        <v/>
      </c>
      <c r="Q8" s="207" t="str">
        <f>IF(ISBLANK([1]START!$G$20),"",[1]START!$G$20)</f>
        <v>NA</v>
      </c>
      <c r="R8" s="208" t="str">
        <f>IF(ISBLANK([1]START!$G$21),"",[1]START!$G$21)</f>
        <v/>
      </c>
      <c r="S8" s="208" t="str">
        <f>IF(ISBLANK([1]START!$G$22),"",[1]START!$G$22)</f>
        <v/>
      </c>
      <c r="T8" s="207" t="str">
        <f>IF(ISBLANK([1]START!$G$23),"",[1]START!$G$23)</f>
        <v>NA</v>
      </c>
      <c r="U8" s="207" t="str">
        <f>IF(ISBLANK([1]START!$G$24),"",[1]START!$G$24)</f>
        <v>NA</v>
      </c>
      <c r="V8" s="208" t="str">
        <f>IF(ISBLANK([1]START!$G$25),"",[1]START!$G$25)</f>
        <v/>
      </c>
      <c r="W8" s="208" t="str">
        <f>IF(ISBLANK([1]START!$G$26),"",[1]START!$G$26)</f>
        <v/>
      </c>
      <c r="X8" s="207" t="str">
        <f>IF(ISBLANK([1]START!$G$27),"",[1]START!$G$27)</f>
        <v>NA</v>
      </c>
      <c r="Y8" s="330"/>
      <c r="Z8" s="207" t="str">
        <f>IF(ISBLANK([1]START!$G$29),"",[1]START!$G$29)</f>
        <v>VND</v>
      </c>
      <c r="AA8" s="207" t="str">
        <f>IF(ISBLANK([1]START!$G$30),"",[1]START!$G$30)</f>
        <v>payable at the beginning</v>
      </c>
      <c r="AB8" s="207" t="str">
        <f>IF(ISBLANK([1]START!$G$32),"",[1]START!$G$32)</f>
        <v>(pls select)</v>
      </c>
      <c r="AC8" s="207" t="str">
        <f>IF(ISBLANK([1]START!$G$36),"",[1]START!$G$36)</f>
        <v>(pls select)</v>
      </c>
      <c r="AD8" s="207" t="str">
        <f>IF(ISBLANK([1]START!$G$40),"",[1]START!$G$40)</f>
        <v>(pls select)</v>
      </c>
      <c r="AE8" s="206" t="s">
        <v>5</v>
      </c>
      <c r="AF8" s="205"/>
      <c r="AG8" s="204" t="s">
        <v>5</v>
      </c>
      <c r="AH8" s="207" t="str">
        <f>IF(ISBLANK([1]START!$G$45),"",[1]START!$G$45)</f>
        <v>NA</v>
      </c>
      <c r="AI8" s="207" t="str">
        <f>IF(ISBLANK([1]START!$G$49),"",[1]START!$G$49)</f>
        <v>NA</v>
      </c>
      <c r="AJ8" s="207" t="str">
        <f>IF(ISBLANK([1]START!$G$53),"",[1]START!$G$53)</f>
        <v>NA</v>
      </c>
      <c r="AK8" s="206" t="str">
        <f>IF(T8="Yes","(pls select)","NA")</f>
        <v>NA</v>
      </c>
      <c r="AL8" s="205" t="str">
        <f>IF(T8="Yes","(pls provide)","NA")</f>
        <v>NA</v>
      </c>
      <c r="AM8" s="204" t="str">
        <f>IF(T8="Yes","(pls select)","NA")</f>
        <v>NA</v>
      </c>
      <c r="AN8" s="198">
        <f>IF(ISBLANK([1]START!$G$57),"",[1]START!$G$57)</f>
        <v>0</v>
      </c>
      <c r="AO8" s="198" t="str">
        <f>IF(ISBLANK([1]START!$G$58),"",[1]START!$G$58)</f>
        <v/>
      </c>
      <c r="AP8" s="198" t="str">
        <f>IF(ISBLANK([1]START!$G$59),"",[1]START!$G$59)</f>
        <v/>
      </c>
      <c r="AQ8" s="330"/>
      <c r="AR8" s="202">
        <f>IF(ISBLANK([1]START!$G$62),"",[1]START!$G$62)</f>
        <v>0</v>
      </c>
      <c r="AS8" s="202">
        <f>IF(ISBLANK([1]START!$G$63),"",[1]START!$G$63)</f>
        <v>0</v>
      </c>
      <c r="AT8" s="329"/>
      <c r="AU8" s="328">
        <f>IF(ISBLANK([1]START!$G$64),"",[1]START!$G$64)</f>
        <v>0</v>
      </c>
      <c r="AV8" s="198">
        <f>IF(ISBLANK([1]START!$G$65),"",[1]START!$G$65)</f>
        <v>0</v>
      </c>
      <c r="AW8" s="198">
        <f>IF(ISBLANK([1]START!$G$66),"",[1]START!$G$66)</f>
        <v>0</v>
      </c>
      <c r="AX8" s="198" t="str">
        <f>IF(ISBLANK([1]START!$G$67),"",[1]START!$G$67)</f>
        <v/>
      </c>
      <c r="AY8" s="198" t="str">
        <f>IF(ISBLANK([1]START!$G$68),"",[1]START!$G$68)</f>
        <v/>
      </c>
      <c r="AZ8" s="198" t="str">
        <f>IF(ISBLANK([1]START!$G$69),"",[1]START!$G$69)</f>
        <v/>
      </c>
      <c r="BA8" s="329"/>
      <c r="BB8" s="328">
        <f>IF(ISBLANK([1]START!$G$70),"",[1]START!$G$70)</f>
        <v>0</v>
      </c>
      <c r="BC8" s="198">
        <f>IF(ISBLANK([1]START!$G$71),"",[1]START!$G$71)</f>
        <v>0</v>
      </c>
      <c r="BD8" s="199">
        <f>IF(ISBLANK([1]START!$G$72),"",[1]START!$G$72)</f>
        <v>0</v>
      </c>
      <c r="BE8" s="199">
        <f>IF(ISBLANK([1]START!$H$72),"",[1]START!$H$72)</f>
        <v>0</v>
      </c>
      <c r="BF8" s="198" t="str">
        <f>IF(ISBLANK([1]START!$G$73),"",[1]START!$G$73)</f>
        <v/>
      </c>
      <c r="BG8" s="198" t="str">
        <f>IF(ISBLANK([1]START!$G$74),"",[1]START!$G$74)</f>
        <v/>
      </c>
      <c r="BH8" s="199" t="str">
        <f>IF(ISBLANK([1]START!$G$75),"",[1]START!$G$75)</f>
        <v/>
      </c>
      <c r="BI8" s="198">
        <f>IF(ISBLANK([1]START!$H$75),"",[1]START!$H$75)</f>
        <v>0</v>
      </c>
    </row>
    <row r="9" spans="1:61" s="197" customFormat="1" x14ac:dyDescent="0.25">
      <c r="A9" s="330"/>
      <c r="B9" s="207" t="str">
        <f>IF(ISBLANK([1]VNV01!$G$4),"",[1]VNV01!$G$4)</f>
        <v>Shop</v>
      </c>
      <c r="C9" s="207" t="str">
        <f>IF(ISBLANK([1]VNV01!$G$5),"",[1]VNV01!$G$5)</f>
        <v>VNV01</v>
      </c>
      <c r="D9" s="207" t="str">
        <f>IF(ISBLANK([1]VNV01!$G$6),"",[1]VNV01!$G$6)</f>
        <v>Royal</v>
      </c>
      <c r="E9" s="207" t="str">
        <f>IF(ISBLANK([1]VNV01!$G$7),"",[1]VNV01!$G$7)</f>
        <v>72 Nguyen Trai St., Thanh Xuan Dist., Ha Noi</v>
      </c>
      <c r="F9" s="213">
        <f>IF(ISBLANK([1]VNV01!$G$8),"",[1]VNV01!$G$8)</f>
        <v>122.1</v>
      </c>
      <c r="G9" s="212" t="str">
        <f>IF(ISBLANK([1]VNV01!$H$8),"",[1]VNV01!$H$8)</f>
        <v>sq. m</v>
      </c>
      <c r="H9" s="207" t="str">
        <f>IF(ISBLANK([1]VNV01!$G$9),"",[1]VNV01!$G$9)</f>
        <v>Gior Fashion Company Limited</v>
      </c>
      <c r="I9" s="207" t="str">
        <f>IF(ISBLANK([1]VNV01!$G$10),"",[1]VNV01!$G$10)</f>
        <v>Vincom</v>
      </c>
      <c r="J9" s="330"/>
      <c r="K9" s="331">
        <f>IF(ISBLANK([1]VNV01!$G$11),"",[1]VNV01!$G$11)</f>
        <v>28</v>
      </c>
      <c r="L9" s="210" t="str">
        <f>IF(K9="NA","NA",IF($K9&gt;12,"No",IF(M9="NA","Yes","NA")))</f>
        <v>No</v>
      </c>
      <c r="M9" s="209" t="str">
        <f>IF(K9="NA","NA",IF(K9=0,P9,"NA"))</f>
        <v>NA</v>
      </c>
      <c r="N9" s="207">
        <f>IF(ISBLANK([1]VNV01!$G$13),"",[1]VNV01!$G$13)</f>
        <v>28</v>
      </c>
      <c r="O9" s="208">
        <f>IF(ISBLANK([1]VNV01!$G$14),"",[1]VNV01!$G$14)</f>
        <v>43235</v>
      </c>
      <c r="P9" s="208">
        <f>IF(ISBLANK([1]VNV01!$G$15),"",[1]VNV01!$G$15)</f>
        <v>44330</v>
      </c>
      <c r="Q9" s="207" t="str">
        <f>IF(ISBLANK([1]VNV01!$G$20),"",[1]VNV01!$G$20)</f>
        <v>NA</v>
      </c>
      <c r="R9" s="208" t="str">
        <f>IF(ISBLANK([1]VNV01!$G$21),"",[1]VNV01!$G$21)</f>
        <v/>
      </c>
      <c r="S9" s="208" t="str">
        <f>IF(ISBLANK([1]VNV01!$G$22),"",[1]VNV01!$G$22)</f>
        <v/>
      </c>
      <c r="T9" s="207" t="str">
        <f>IF(ISBLANK([1]VNV01!$G$23),"",[1]VNV01!$G$23)</f>
        <v>NA</v>
      </c>
      <c r="U9" s="207" t="str">
        <f>IF(ISBLANK([1]VNV01!$G$24),"",[1]VNV01!$G$24)</f>
        <v>NA</v>
      </c>
      <c r="V9" s="208" t="str">
        <f>IF(ISBLANK([1]VNV01!$G$25),"",[1]VNV01!$G$25)</f>
        <v/>
      </c>
      <c r="W9" s="208" t="str">
        <f>IF(ISBLANK([1]VNV01!$G$26),"",[1]VNV01!$G$26)</f>
        <v/>
      </c>
      <c r="X9" s="207" t="str">
        <f>IF(ISBLANK([1]VNV01!$G$27),"",[1]VNV01!$G$27)</f>
        <v>NA</v>
      </c>
      <c r="Y9" s="330"/>
      <c r="Z9" s="207" t="str">
        <f>IF(ISBLANK([1]VNV01!$G$29),"",[1]VNV01!$G$29)</f>
        <v>VND</v>
      </c>
      <c r="AA9" s="207" t="str">
        <f>IF(ISBLANK([1]VNV01!$G$30),"",[1]VNV01!$G$30)</f>
        <v>payable at the beginning</v>
      </c>
      <c r="AB9" s="207" t="str">
        <f>IF(ISBLANK([1]VNV01!$G$32),"",[1]VNV01!$G$32)</f>
        <v>Yes</v>
      </c>
      <c r="AC9" s="207" t="str">
        <f>IF(ISBLANK([1]VNV01!$G$36),"",[1]VNV01!$G$36)</f>
        <v>NA</v>
      </c>
      <c r="AD9" s="207" t="str">
        <f>IF(ISBLANK([1]VNV01!$G$40),"",[1]VNV01!$G$40)</f>
        <v>NA</v>
      </c>
      <c r="AE9" s="206" t="s">
        <v>49</v>
      </c>
      <c r="AF9" s="205"/>
      <c r="AG9" s="204">
        <v>1</v>
      </c>
      <c r="AH9" s="207" t="str">
        <f>IF(ISBLANK([1]VNV01!$G$45),"",[1]VNV01!$G$45)</f>
        <v>NA</v>
      </c>
      <c r="AI9" s="207" t="str">
        <f>IF(ISBLANK([1]VNV01!$G$49),"",[1]VNV01!$G$49)</f>
        <v>NA</v>
      </c>
      <c r="AJ9" s="207" t="str">
        <f>IF(ISBLANK([1]VNV01!$G$53),"",[1]VNV01!$G$53)</f>
        <v>NA</v>
      </c>
      <c r="AK9" s="206" t="str">
        <f>IF(T9="Yes","(pls select)","NA")</f>
        <v>NA</v>
      </c>
      <c r="AL9" s="205" t="str">
        <f>IF(T9="Yes","(pls provide)","NA")</f>
        <v>NA</v>
      </c>
      <c r="AM9" s="204" t="str">
        <f>IF(T9="Yes","(pls select)","NA")</f>
        <v>NA</v>
      </c>
      <c r="AN9" s="198">
        <f>IF(ISBLANK([1]VNV01!$G$57),"",[1]VNV01!$G$57)</f>
        <v>379120500</v>
      </c>
      <c r="AO9" s="198">
        <f>IF(ISBLANK([1]VNV01!$G$58),"",[1]VNV01!$G$58)</f>
        <v>336996000</v>
      </c>
      <c r="AP9" s="198">
        <f>IF(ISBLANK([1]VNV01!$G$59),"",[1]VNV01!$G$59)</f>
        <v>42124500</v>
      </c>
      <c r="AQ9" s="330"/>
      <c r="AR9" s="202">
        <f>IF(ISBLANK([1]VNV01!$G$62),"",[1]VNV01!$G$62)</f>
        <v>7.8E-2</v>
      </c>
      <c r="AS9" s="202">
        <f>IF(ISBLANK([1]VNV01!$G$63),"",[1]VNV01!$G$63)</f>
        <v>6.4999999999999997E-3</v>
      </c>
      <c r="AT9" s="329"/>
      <c r="AU9" s="328">
        <f>IF(ISBLANK([1]VNV01!$G$64),"",[1]VNV01!$G$64)</f>
        <v>336996000</v>
      </c>
      <c r="AV9" s="198">
        <f>IF(ISBLANK([1]VNV01!$G$65),"",[1]VNV01!$G$65)</f>
        <v>336996000</v>
      </c>
      <c r="AW9" s="198">
        <f>IF(ISBLANK([1]VNV01!$G$66),"",[1]VNV01!$G$66)</f>
        <v>0</v>
      </c>
      <c r="AX9" s="198" t="str">
        <f>IF(ISBLANK([1]VNV01!$G$67),"",[1]VNV01!$G$67)</f>
        <v/>
      </c>
      <c r="AY9" s="198" t="str">
        <f>IF(ISBLANK([1]VNV01!$G$68),"",[1]VNV01!$G$68)</f>
        <v/>
      </c>
      <c r="AZ9" s="198" t="str">
        <f>IF(ISBLANK([1]VNV01!$G$69),"",[1]VNV01!$G$69)</f>
        <v/>
      </c>
      <c r="BA9" s="329"/>
      <c r="BB9" s="328">
        <f>IF(ISBLANK([1]VNV01!$G$70),"",[1]VNV01!$G$70)</f>
        <v>444994053.70708799</v>
      </c>
      <c r="BC9" s="198">
        <f>IF(ISBLANK([1]VNV01!$G$71),"",[1]VNV01!$G$71)</f>
        <v>332662053.70708799</v>
      </c>
      <c r="BD9" s="199">
        <f>IF(ISBLANK([1]VNV01!$G$72),"",[1]VNV01!$G$72)</f>
        <v>112332000</v>
      </c>
      <c r="BE9" s="199">
        <f>IF(ISBLANK([1]VNV01!$H$72),"",[1]VNV01!$H$72)</f>
        <v>0</v>
      </c>
      <c r="BF9" s="198" t="str">
        <f>IF(ISBLANK([1]VNV01!$G$73),"",[1]VNV01!$G$73)</f>
        <v/>
      </c>
      <c r="BG9" s="198" t="str">
        <f>IF(ISBLANK([1]VNV01!$G$74),"",[1]VNV01!$G$74)</f>
        <v/>
      </c>
      <c r="BH9" s="199" t="str">
        <f>IF(ISBLANK([1]VNV01!$G$75),"",[1]VNV01!$G$75)</f>
        <v/>
      </c>
      <c r="BI9" s="198">
        <f>IF(ISBLANK([1]VNV01!$H$75),"",[1]VNV01!$H$75)</f>
        <v>0</v>
      </c>
    </row>
    <row r="10" spans="1:61" s="197" customFormat="1" x14ac:dyDescent="0.25">
      <c r="A10" s="330"/>
      <c r="B10" s="207" t="str">
        <f>IF(ISBLANK([1]VNV02!$G$4),"",[1]VNV02!$G$4)</f>
        <v>Shop</v>
      </c>
      <c r="C10" s="207" t="str">
        <f>IF(ISBLANK([1]VNV02!$G$5),"",[1]VNV02!$G$5)</f>
        <v>VNV02</v>
      </c>
      <c r="D10" s="207" t="str">
        <f>IF(ISBLANK([1]VNV02!$G$6),"",[1]VNV02!$G$6)</f>
        <v>Times City</v>
      </c>
      <c r="E10" s="207" t="str">
        <f>IF(ISBLANK([1]VNV02!$G$7),"",[1]VNV02!$G$7)</f>
        <v>458 Minh Khai St., Hai Ba Trung Dist., Hanoi</v>
      </c>
      <c r="F10" s="213">
        <f>IF(ISBLANK([1]VNV02!$G$8),"",[1]VNV02!$G$8)</f>
        <v>118.8</v>
      </c>
      <c r="G10" s="212" t="str">
        <f>IF(ISBLANK([1]VNV02!$H$8),"",[1]VNV02!$H$8)</f>
        <v>sq. m</v>
      </c>
      <c r="H10" s="207" t="str">
        <f>IF(ISBLANK([1]VNV02!$G$9),"",[1]VNV02!$G$9)</f>
        <v>Gior Fashion Company Limited</v>
      </c>
      <c r="I10" s="207" t="str">
        <f>IF(ISBLANK([1]VNV02!$G$10),"",[1]VNV02!$G$10)</f>
        <v>Vincom</v>
      </c>
      <c r="J10" s="330"/>
      <c r="K10" s="331">
        <f>IF(ISBLANK([1]VNV02!$G$11),"",[1]VNV02!$G$11)</f>
        <v>22</v>
      </c>
      <c r="L10" s="210" t="str">
        <f>IF(K10="NA","NA",IF($K10&gt;12,"No",IF(M10="NA","Yes","NA")))</f>
        <v>No</v>
      </c>
      <c r="M10" s="209" t="str">
        <f>IF(K10="NA","NA",IF(K10=0,P10,"NA"))</f>
        <v>NA</v>
      </c>
      <c r="N10" s="207">
        <f>IF(ISBLANK([1]VNV02!$G$13),"",[1]VNV02!$G$13)</f>
        <v>22</v>
      </c>
      <c r="O10" s="208">
        <f>IF(ISBLANK([1]VNV02!$G$14),"",[1]VNV02!$G$14)</f>
        <v>43040</v>
      </c>
      <c r="P10" s="208">
        <f>IF(ISBLANK([1]VNV02!$G$15),"",[1]VNV02!$G$15)</f>
        <v>44135</v>
      </c>
      <c r="Q10" s="207" t="str">
        <f>IF(ISBLANK([1]VNV02!$G$20),"",[1]VNV02!$G$20)</f>
        <v>NA</v>
      </c>
      <c r="R10" s="208" t="str">
        <f>IF(ISBLANK([1]VNV02!$G$21),"",[1]VNV02!$G$21)</f>
        <v/>
      </c>
      <c r="S10" s="208" t="str">
        <f>IF(ISBLANK([1]VNV02!$G$22),"",[1]VNV02!$G$22)</f>
        <v/>
      </c>
      <c r="T10" s="207" t="str">
        <f>IF(ISBLANK([1]VNV02!$G$23),"",[1]VNV02!$G$23)</f>
        <v>NA</v>
      </c>
      <c r="U10" s="207" t="str">
        <f>IF(ISBLANK([1]VNV02!$G$24),"",[1]VNV02!$G$24)</f>
        <v>NA</v>
      </c>
      <c r="V10" s="208" t="str">
        <f>IF(ISBLANK([1]VNV02!$G$25),"",[1]VNV02!$G$25)</f>
        <v/>
      </c>
      <c r="W10" s="208" t="str">
        <f>IF(ISBLANK([1]VNV02!$G$26),"",[1]VNV02!$G$26)</f>
        <v/>
      </c>
      <c r="X10" s="207" t="str">
        <f>IF(ISBLANK([1]VNV02!$G$27),"",[1]VNV02!$G$27)</f>
        <v>NA</v>
      </c>
      <c r="Y10" s="330"/>
      <c r="Z10" s="207" t="str">
        <f>IF(ISBLANK([1]VNV02!$G$29),"",[1]VNV02!$G$29)</f>
        <v>VND</v>
      </c>
      <c r="AA10" s="207" t="str">
        <f>IF(ISBLANK([1]VNV02!$G$30),"",[1]VNV02!$G$30)</f>
        <v>payable at the beginning</v>
      </c>
      <c r="AB10" s="207" t="str">
        <f>IF(ISBLANK([1]VNV02!$G$32),"",[1]VNV02!$G$32)</f>
        <v>Yes</v>
      </c>
      <c r="AC10" s="207" t="str">
        <f>IF(ISBLANK([1]VNV02!$G$36),"",[1]VNV02!$G$36)</f>
        <v>NA</v>
      </c>
      <c r="AD10" s="207" t="str">
        <f>IF(ISBLANK([1]VNV02!$G$40),"",[1]VNV02!$G$40)</f>
        <v>NA</v>
      </c>
      <c r="AE10" s="206" t="s">
        <v>49</v>
      </c>
      <c r="AF10" s="205"/>
      <c r="AG10" s="204">
        <v>1</v>
      </c>
      <c r="AH10" s="207" t="str">
        <f>IF(ISBLANK([1]VNV02!$G$45),"",[1]VNV02!$G$45)</f>
        <v>NA</v>
      </c>
      <c r="AI10" s="207" t="str">
        <f>IF(ISBLANK([1]VNV02!$G$49),"",[1]VNV02!$G$49)</f>
        <v>NA</v>
      </c>
      <c r="AJ10" s="207" t="str">
        <f>IF(ISBLANK([1]VNV02!$G$53),"",[1]VNV02!$G$53)</f>
        <v>NA</v>
      </c>
      <c r="AK10" s="206" t="str">
        <f>IF(T10="Yes","(pls select)","NA")</f>
        <v>NA</v>
      </c>
      <c r="AL10" s="205" t="str">
        <f>IF(T10="Yes","(pls provide)","NA")</f>
        <v>NA</v>
      </c>
      <c r="AM10" s="204" t="str">
        <f>IF(T10="Yes","(pls select)","NA")</f>
        <v>NA</v>
      </c>
      <c r="AN10" s="198">
        <f>IF(ISBLANK([1]VNV02!$G$57),"",[1]VNV02!$G$57)</f>
        <v>360676800</v>
      </c>
      <c r="AO10" s="198">
        <f>IF(ISBLANK([1]VNV02!$G$58),"",[1]VNV02!$G$58)</f>
        <v>319690800</v>
      </c>
      <c r="AP10" s="198">
        <f>IF(ISBLANK([1]VNV02!$G$59),"",[1]VNV02!$G$59)</f>
        <v>40986000</v>
      </c>
      <c r="AQ10" s="330"/>
      <c r="AR10" s="202">
        <f>IF(ISBLANK([1]VNV02!$G$62),"",[1]VNV02!$G$62)</f>
        <v>7.8E-2</v>
      </c>
      <c r="AS10" s="202">
        <f>IF(ISBLANK([1]VNV02!$G$63),"",[1]VNV02!$G$63)</f>
        <v>6.4999999999999997E-3</v>
      </c>
      <c r="AT10" s="329"/>
      <c r="AU10" s="328">
        <f>IF(ISBLANK([1]VNV02!$G$64),"",[1]VNV02!$G$64)</f>
        <v>2237835600</v>
      </c>
      <c r="AV10" s="198">
        <f>IF(ISBLANK([1]VNV02!$G$65),"",[1]VNV02!$G$65)</f>
        <v>2237835600</v>
      </c>
      <c r="AW10" s="198">
        <f>IF(ISBLANK([1]VNV02!$G$66),"",[1]VNV02!$G$66)</f>
        <v>0</v>
      </c>
      <c r="AX10" s="198" t="str">
        <f>IF(ISBLANK([1]VNV02!$G$67),"",[1]VNV02!$G$67)</f>
        <v/>
      </c>
      <c r="AY10" s="198" t="str">
        <f>IF(ISBLANK([1]VNV02!$G$68),"",[1]VNV02!$G$68)</f>
        <v/>
      </c>
      <c r="AZ10" s="198" t="str">
        <f>IF(ISBLANK([1]VNV02!$G$69),"",[1]VNV02!$G$69)</f>
        <v/>
      </c>
      <c r="BA10" s="329"/>
      <c r="BB10" s="328">
        <f>IF(ISBLANK([1]VNV02!$G$70),"",[1]VNV02!$G$70)</f>
        <v>2192066407.9766722</v>
      </c>
      <c r="BC10" s="198">
        <f>IF(ISBLANK([1]VNV02!$G$71),"",[1]VNV02!$G$71)</f>
        <v>2085502807.9766719</v>
      </c>
      <c r="BD10" s="199">
        <f>IF(ISBLANK([1]VNV02!$G$72),"",[1]VNV02!$G$72)</f>
        <v>106563600</v>
      </c>
      <c r="BE10" s="199">
        <f>IF(ISBLANK([1]VNV02!$H$72),"",[1]VNV02!$H$72)</f>
        <v>0</v>
      </c>
      <c r="BF10" s="198" t="str">
        <f>IF(ISBLANK([1]VNV02!$G$73),"",[1]VNV02!$G$73)</f>
        <v/>
      </c>
      <c r="BG10" s="198" t="str">
        <f>IF(ISBLANK([1]VNV02!$G$74),"",[1]VNV02!$G$74)</f>
        <v/>
      </c>
      <c r="BH10" s="199" t="str">
        <f>IF(ISBLANK([1]VNV02!$G$75),"",[1]VNV02!$G$75)</f>
        <v/>
      </c>
      <c r="BI10" s="198">
        <f>IF(ISBLANK([1]VNV02!$H$75),"",[1]VNV02!$H$75)</f>
        <v>0</v>
      </c>
    </row>
    <row r="11" spans="1:61" s="197" customFormat="1" x14ac:dyDescent="0.25">
      <c r="A11" s="330"/>
      <c r="B11" s="207" t="str">
        <f>IF(ISBLANK([1]VNV04!$G$4),"",[1]VNV04!$G$4)</f>
        <v>Shop</v>
      </c>
      <c r="C11" s="207" t="str">
        <f>IF(ISBLANK([1]VNV04!$G$5),"",[1]VNV04!$G$5)</f>
        <v>VNV04</v>
      </c>
      <c r="D11" s="207" t="str">
        <f>IF(ISBLANK([1]VNV04!$G$6),"",[1]VNV04!$G$6)</f>
        <v>Vincom Ba Trieu</v>
      </c>
      <c r="E11" s="207" t="str">
        <f>IF(ISBLANK([1]VNV04!$G$7),"",[1]VNV04!$G$7)</f>
        <v>L2-210-211, Floor 2, 191 Ba Trieu St., Le Dai Hanh Ward, Hai Ba Trung Dist., Hanoi</v>
      </c>
      <c r="F11" s="213">
        <f>IF(ISBLANK([1]VNV04!$G$8),"",[1]VNV04!$G$8)</f>
        <v>72.5</v>
      </c>
      <c r="G11" s="212" t="str">
        <f>IF(ISBLANK([1]VNV04!$H$8),"",[1]VNV04!$H$8)</f>
        <v>sq. m</v>
      </c>
      <c r="H11" s="207" t="str">
        <f>IF(ISBLANK([1]VNV04!$G$9),"",[1]VNV04!$G$9)</f>
        <v>Gior Fashion Company Limited</v>
      </c>
      <c r="I11" s="207" t="str">
        <f>IF(ISBLANK([1]VNV04!$G$10),"",[1]VNV04!$G$10)</f>
        <v>Vincom</v>
      </c>
      <c r="J11" s="330"/>
      <c r="K11" s="331">
        <f>IF(ISBLANK([1]VNV04!$G$11),"",[1]VNV04!$G$11)</f>
        <v>21</v>
      </c>
      <c r="L11" s="210" t="str">
        <f>IF(K11="NA","NA",IF($K11&gt;12,"No",IF(M11="NA","Yes","NA")))</f>
        <v>No</v>
      </c>
      <c r="M11" s="209" t="str">
        <f>IF(K11="NA","NA",IF(K11=0,P11,"NA"))</f>
        <v>NA</v>
      </c>
      <c r="N11" s="207">
        <f>IF(ISBLANK([1]VNV04!$G$13),"",[1]VNV04!$G$13)</f>
        <v>21</v>
      </c>
      <c r="O11" s="208">
        <f>IF(ISBLANK([1]VNV04!$G$14),"",[1]VNV04!$G$14)</f>
        <v>43023</v>
      </c>
      <c r="P11" s="208">
        <f>IF(ISBLANK([1]VNV04!$G$15),"",[1]VNV04!$G$15)</f>
        <v>44118</v>
      </c>
      <c r="Q11" s="207" t="str">
        <f>IF(ISBLANK([1]VNV04!$G$20),"",[1]VNV04!$G$20)</f>
        <v>NA</v>
      </c>
      <c r="R11" s="208" t="str">
        <f>IF(ISBLANK([1]VNV04!$G$21),"",[1]VNV04!$G$21)</f>
        <v/>
      </c>
      <c r="S11" s="208" t="str">
        <f>IF(ISBLANK([1]VNV04!$G$22),"",[1]VNV04!$G$22)</f>
        <v/>
      </c>
      <c r="T11" s="207" t="str">
        <f>IF(ISBLANK([1]VNV04!$G$23),"",[1]VNV04!$G$23)</f>
        <v>NA</v>
      </c>
      <c r="U11" s="207" t="str">
        <f>IF(ISBLANK([1]VNV04!$G$24),"",[1]VNV04!$G$24)</f>
        <v>NA</v>
      </c>
      <c r="V11" s="208" t="str">
        <f>IF(ISBLANK([1]VNV04!$G$25),"",[1]VNV04!$G$25)</f>
        <v/>
      </c>
      <c r="W11" s="208" t="str">
        <f>IF(ISBLANK([1]VNV04!$G$26),"",[1]VNV04!$G$26)</f>
        <v/>
      </c>
      <c r="X11" s="207" t="str">
        <f>IF(ISBLANK([1]VNV04!$G$27),"",[1]VNV04!$G$27)</f>
        <v>NA</v>
      </c>
      <c r="Y11" s="330"/>
      <c r="Z11" s="207" t="str">
        <f>IF(ISBLANK([1]VNV04!$G$29),"",[1]VNV04!$G$29)</f>
        <v>VND</v>
      </c>
      <c r="AA11" s="207" t="str">
        <f>IF(ISBLANK([1]VNV04!$G$30),"",[1]VNV04!$G$30)</f>
        <v>payable at the beginning</v>
      </c>
      <c r="AB11" s="207" t="str">
        <f>IF(ISBLANK([1]VNV04!$G$32),"",[1]VNV04!$G$32)</f>
        <v>Yes</v>
      </c>
      <c r="AC11" s="207" t="str">
        <f>IF(ISBLANK([1]VNV04!$G$36),"",[1]VNV04!$G$36)</f>
        <v>NA</v>
      </c>
      <c r="AD11" s="207" t="str">
        <f>IF(ISBLANK([1]VNV04!$G$40),"",[1]VNV04!$G$40)</f>
        <v>NA</v>
      </c>
      <c r="AE11" s="206" t="s">
        <v>49</v>
      </c>
      <c r="AF11" s="205"/>
      <c r="AG11" s="204">
        <v>3</v>
      </c>
      <c r="AH11" s="207" t="str">
        <f>IF(ISBLANK([1]VNV04!$G$45),"",[1]VNV04!$G$45)</f>
        <v>NA</v>
      </c>
      <c r="AI11" s="207" t="str">
        <f>IF(ISBLANK([1]VNV04!$G$49),"",[1]VNV04!$G$49)</f>
        <v>NA</v>
      </c>
      <c r="AJ11" s="207" t="str">
        <f>IF(ISBLANK([1]VNV04!$G$53),"",[1]VNV04!$G$53)</f>
        <v>NA</v>
      </c>
      <c r="AK11" s="206" t="str">
        <f>IF(T11="Yes","(pls select)","NA")</f>
        <v>NA</v>
      </c>
      <c r="AL11" s="205" t="str">
        <f>IF(T11="Yes","(pls provide)","NA")</f>
        <v>NA</v>
      </c>
      <c r="AM11" s="204" t="str">
        <f>IF(T11="Yes","(pls select)","NA")</f>
        <v>NA</v>
      </c>
      <c r="AN11" s="198">
        <f>IF(ISBLANK([1]VNV04!$G$57),"",[1]VNV04!$G$57)</f>
        <v>385192500</v>
      </c>
      <c r="AO11" s="198">
        <f>IF(ISBLANK([1]VNV04!$G$58),"",[1]VNV04!$G$58)</f>
        <v>350175000</v>
      </c>
      <c r="AP11" s="198">
        <f>IF(ISBLANK([1]VNV04!$G$59),"",[1]VNV04!$G$59)</f>
        <v>35017500</v>
      </c>
      <c r="AQ11" s="330"/>
      <c r="AR11" s="202">
        <f>IF(ISBLANK([1]VNV04!$G$62),"",[1]VNV04!$G$62)</f>
        <v>7.8E-2</v>
      </c>
      <c r="AS11" s="202">
        <f>IF(ISBLANK([1]VNV04!$G$63),"",[1]VNV04!$G$63)</f>
        <v>6.4999999999999997E-3</v>
      </c>
      <c r="AT11" s="329"/>
      <c r="AU11" s="328">
        <f>IF(ISBLANK([1]VNV04!$G$64),"",[1]VNV04!$G$64)</f>
        <v>2524761756</v>
      </c>
      <c r="AV11" s="198">
        <f>IF(ISBLANK([1]VNV04!$G$65),"",[1]VNV04!$G$65)</f>
        <v>2524761756</v>
      </c>
      <c r="AW11" s="198">
        <f>IF(ISBLANK([1]VNV04!$G$66),"",[1]VNV04!$G$66)</f>
        <v>0</v>
      </c>
      <c r="AX11" s="198" t="str">
        <f>IF(ISBLANK([1]VNV04!$G$67),"",[1]VNV04!$G$67)</f>
        <v/>
      </c>
      <c r="AY11" s="198" t="str">
        <f>IF(ISBLANK([1]VNV04!$G$68),"",[1]VNV04!$G$68)</f>
        <v/>
      </c>
      <c r="AZ11" s="198" t="str">
        <f>IF(ISBLANK([1]VNV04!$G$69),"",[1]VNV04!$G$69)</f>
        <v/>
      </c>
      <c r="BA11" s="329"/>
      <c r="BB11" s="328">
        <f>IF(ISBLANK([1]VNV04!$G$70),"",[1]VNV04!$G$70)</f>
        <v>2481135266.7140837</v>
      </c>
      <c r="BC11" s="198">
        <f>IF(ISBLANK([1]VNV04!$G$71),"",[1]VNV04!$G$71)</f>
        <v>2358574016.7140837</v>
      </c>
      <c r="BD11" s="199">
        <f>IF(ISBLANK([1]VNV04!$G$72),"",[1]VNV04!$G$72)</f>
        <v>122561250</v>
      </c>
      <c r="BE11" s="199">
        <f>IF(ISBLANK([1]VNV04!$H$72),"",[1]VNV04!$H$72)</f>
        <v>0</v>
      </c>
      <c r="BF11" s="198" t="str">
        <f>IF(ISBLANK([1]VNV04!$G$73),"",[1]VNV04!$G$73)</f>
        <v/>
      </c>
      <c r="BG11" s="198" t="str">
        <f>IF(ISBLANK([1]VNV04!$G$74),"",[1]VNV04!$G$74)</f>
        <v/>
      </c>
      <c r="BH11" s="199" t="str">
        <f>IF(ISBLANK([1]VNV04!$G$75),"",[1]VNV04!$G$75)</f>
        <v/>
      </c>
      <c r="BI11" s="198">
        <f>IF(ISBLANK([1]VNV04!$H$75),"",[1]VNV04!$H$75)</f>
        <v>0</v>
      </c>
    </row>
    <row r="12" spans="1:61" s="197" customFormat="1" x14ac:dyDescent="0.25">
      <c r="A12" s="330"/>
      <c r="B12" s="207" t="str">
        <f>IF(ISBLANK([1]VNV26!$G$4),"",[1]VNV26!$G$4)</f>
        <v>Shop</v>
      </c>
      <c r="C12" s="207" t="str">
        <f>IF(ISBLANK([1]VNV26!$G$5),"",[1]VNV26!$G$5)</f>
        <v>VNV26</v>
      </c>
      <c r="D12" s="207" t="str">
        <f>IF(ISBLANK([1]VNV26!$G$6),"",[1]VNV26!$G$6)</f>
        <v>Vincom Da Nang</v>
      </c>
      <c r="E12" s="207" t="str">
        <f>IF(ISBLANK([1]VNV26!$G$7),"",[1]VNV26!$G$7)</f>
        <v>L1-05, Riverview Complex Da Nang, Ngo Quyen St., An Hai Bac Ward, Son Tra Dist., Da Nang City</v>
      </c>
      <c r="F12" s="213">
        <f>IF(ISBLANK([1]VNV26!$G$8),"",[1]VNV26!$G$8)</f>
        <v>186.1</v>
      </c>
      <c r="G12" s="212" t="str">
        <f>IF(ISBLANK([1]VNV26!$H$8),"",[1]VNV26!$H$8)</f>
        <v>sq. m</v>
      </c>
      <c r="H12" s="207" t="str">
        <f>IF(ISBLANK([1]VNV26!$G$9),"",[1]VNV26!$G$9)</f>
        <v>Gior Fashion Company Limited</v>
      </c>
      <c r="I12" s="207" t="str">
        <f>IF(ISBLANK([1]VNV26!$G$10),"",[1]VNV26!$G$10)</f>
        <v>Vincom</v>
      </c>
      <c r="J12" s="330"/>
      <c r="K12" s="331">
        <f>IF(ISBLANK([1]VNV26!$G$11),"",[1]VNV26!$G$11)</f>
        <v>30</v>
      </c>
      <c r="L12" s="210" t="str">
        <f>IF(K12="NA","NA",IF($K12&gt;12,"No",IF(M12="NA","Yes","NA")))</f>
        <v>No</v>
      </c>
      <c r="M12" s="209" t="str">
        <f>IF(K12="NA","NA",IF(K12=0,P12,"NA"))</f>
        <v>NA</v>
      </c>
      <c r="N12" s="207">
        <f>IF(ISBLANK([1]VNV26!$G$13),"",[1]VNV26!$G$13)</f>
        <v>30</v>
      </c>
      <c r="O12" s="208">
        <f>IF(ISBLANK([1]VNV26!$G$14),"",[1]VNV26!$G$14)</f>
        <v>43281</v>
      </c>
      <c r="P12" s="208">
        <f>IF(ISBLANK([1]VNV26!$G$15),"",[1]VNV26!$G$15)</f>
        <v>44376</v>
      </c>
      <c r="Q12" s="207" t="str">
        <f>IF(ISBLANK([1]VNV26!$G$20),"",[1]VNV26!$G$20)</f>
        <v>NA</v>
      </c>
      <c r="R12" s="208" t="str">
        <f>IF(ISBLANK([1]VNV26!$G$21),"",[1]VNV26!$G$21)</f>
        <v/>
      </c>
      <c r="S12" s="208" t="str">
        <f>IF(ISBLANK([1]VNV26!$G$22),"",[1]VNV26!$G$22)</f>
        <v/>
      </c>
      <c r="T12" s="207" t="str">
        <f>IF(ISBLANK([1]VNV26!$G$23),"",[1]VNV26!$G$23)</f>
        <v>NA</v>
      </c>
      <c r="U12" s="207" t="str">
        <f>IF(ISBLANK([1]VNV26!$G$24),"",[1]VNV26!$G$24)</f>
        <v>NA</v>
      </c>
      <c r="V12" s="208" t="str">
        <f>IF(ISBLANK([1]VNV26!$G$25),"",[1]VNV26!$G$25)</f>
        <v/>
      </c>
      <c r="W12" s="208" t="str">
        <f>IF(ISBLANK([1]VNV26!$G$26),"",[1]VNV26!$G$26)</f>
        <v/>
      </c>
      <c r="X12" s="207" t="str">
        <f>IF(ISBLANK([1]VNV26!$G$27),"",[1]VNV26!$G$27)</f>
        <v>NA</v>
      </c>
      <c r="Y12" s="330"/>
      <c r="Z12" s="207" t="str">
        <f>IF(ISBLANK([1]VNV26!$G$29),"",[1]VNV26!$G$29)</f>
        <v>VND</v>
      </c>
      <c r="AA12" s="207" t="str">
        <f>IF(ISBLANK([1]VNV26!$G$30),"",[1]VNV26!$G$30)</f>
        <v>payable at the beginning</v>
      </c>
      <c r="AB12" s="207" t="str">
        <f>IF(ISBLANK([1]VNV26!$G$32),"",[1]VNV26!$G$32)</f>
        <v>Yes</v>
      </c>
      <c r="AC12" s="207" t="str">
        <f>IF(ISBLANK([1]VNV26!$G$36),"",[1]VNV26!$G$36)</f>
        <v>NA</v>
      </c>
      <c r="AD12" s="207" t="str">
        <f>IF(ISBLANK([1]VNV26!$G$40),"",[1]VNV26!$G$40)</f>
        <v>NA</v>
      </c>
      <c r="AE12" s="206" t="s">
        <v>49</v>
      </c>
      <c r="AF12" s="205"/>
      <c r="AG12" s="204">
        <v>3</v>
      </c>
      <c r="AH12" s="207" t="str">
        <f>IF(ISBLANK([1]VNV26!$G$45),"",[1]VNV26!$G$45)</f>
        <v>NA</v>
      </c>
      <c r="AI12" s="207" t="str">
        <f>IF(ISBLANK([1]VNV26!$G$49),"",[1]VNV26!$G$49)</f>
        <v>NA</v>
      </c>
      <c r="AJ12" s="207" t="str">
        <f>IF(ISBLANK([1]VNV26!$G$53),"",[1]VNV26!$G$53)</f>
        <v>NA</v>
      </c>
      <c r="AK12" s="206" t="str">
        <f>IF(T12="Yes","(pls select)","NA")</f>
        <v>NA</v>
      </c>
      <c r="AL12" s="205" t="str">
        <f>IF(T12="Yes","(pls provide)","NA")</f>
        <v>NA</v>
      </c>
      <c r="AM12" s="204" t="str">
        <f>IF(T12="Yes","(pls select)","NA")</f>
        <v>NA</v>
      </c>
      <c r="AN12" s="198">
        <f>IF(ISBLANK([1]VNV26!$G$57),"",[1]VNV26!$G$57)</f>
        <v>417329250</v>
      </c>
      <c r="AO12" s="198">
        <f>IF(ISBLANK([1]VNV26!$G$58),"",[1]VNV26!$G$58)</f>
        <v>365965650</v>
      </c>
      <c r="AP12" s="198">
        <f>IF(ISBLANK([1]VNV26!$G$59),"",[1]VNV26!$G$59)</f>
        <v>51363600</v>
      </c>
      <c r="AQ12" s="330"/>
      <c r="AR12" s="202">
        <f>IF(ISBLANK([1]VNV26!$G$62),"",[1]VNV26!$G$62)</f>
        <v>7.8E-2</v>
      </c>
      <c r="AS12" s="202">
        <f>IF(ISBLANK([1]VNV26!$G$63),"",[1]VNV26!$G$63)</f>
        <v>6.4999999999999997E-3</v>
      </c>
      <c r="AT12" s="329"/>
      <c r="AU12" s="328">
        <f>IF(ISBLANK([1]VNV26!$G$64),"",[1]VNV26!$G$64)</f>
        <v>3552649000</v>
      </c>
      <c r="AV12" s="198">
        <f>IF(ISBLANK([1]VNV26!$G$65),"",[1]VNV26!$G$65)</f>
        <v>3552649000</v>
      </c>
      <c r="AW12" s="198">
        <f>IF(ISBLANK([1]VNV26!$G$66),"",[1]VNV26!$G$66)</f>
        <v>0</v>
      </c>
      <c r="AX12" s="198" t="str">
        <f>IF(ISBLANK([1]VNV26!$G$67),"",[1]VNV26!$G$67)</f>
        <v/>
      </c>
      <c r="AY12" s="198" t="str">
        <f>IF(ISBLANK([1]VNV26!$G$68),"",[1]VNV26!$G$68)</f>
        <v/>
      </c>
      <c r="AZ12" s="198" t="str">
        <f>IF(ISBLANK([1]VNV26!$G$69),"",[1]VNV26!$G$69)</f>
        <v/>
      </c>
      <c r="BA12" s="329"/>
      <c r="BB12" s="328">
        <f>IF(ISBLANK([1]VNV26!$G$70),"",[1]VNV26!$G$70)</f>
        <v>3346171198.3930521</v>
      </c>
      <c r="BC12" s="198">
        <f>IF(ISBLANK([1]VNV26!$G$71),"",[1]VNV26!$G$71)</f>
        <v>3226322798.3930521</v>
      </c>
      <c r="BD12" s="199">
        <f>IF(ISBLANK([1]VNV26!$G$72),"",[1]VNV26!$G$72)</f>
        <v>119848400</v>
      </c>
      <c r="BE12" s="199">
        <f>IF(ISBLANK([1]VNV26!$H$72),"",[1]VNV26!$H$72)</f>
        <v>0</v>
      </c>
      <c r="BF12" s="198" t="str">
        <f>IF(ISBLANK([1]VNV26!$G$73),"",[1]VNV26!$G$73)</f>
        <v/>
      </c>
      <c r="BG12" s="198" t="str">
        <f>IF(ISBLANK([1]VNV26!$G$74),"",[1]VNV26!$G$74)</f>
        <v/>
      </c>
      <c r="BH12" s="199" t="str">
        <f>IF(ISBLANK([1]VNV26!$G$75),"",[1]VNV26!$G$75)</f>
        <v/>
      </c>
      <c r="BI12" s="198">
        <f>IF(ISBLANK([1]VNV26!$H$75),"",[1]VNV26!$H$75)</f>
        <v>0</v>
      </c>
    </row>
    <row r="13" spans="1:61" s="197" customFormat="1" x14ac:dyDescent="0.25">
      <c r="A13" s="330"/>
      <c r="B13" s="207" t="str">
        <f>IF(ISBLANK([1]VNV28!$G$4),"",[1]VNV28!$G$4)</f>
        <v>Shop</v>
      </c>
      <c r="C13" s="207" t="str">
        <f>IF(ISBLANK([1]VNV28!$G$5),"",[1]VNV28!$G$5)</f>
        <v>VNV28</v>
      </c>
      <c r="D13" s="207" t="str">
        <f>IF(ISBLANK([1]VNV28!$G$6),"",[1]VNV28!$G$6)</f>
        <v>AEON Long Bien</v>
      </c>
      <c r="E13" s="207" t="str">
        <f>IF(ISBLANK([1]VNV28!$G$7),"",[1]VNV28!$G$7)</f>
        <v>27 Co Linh St., Long Bien Ward, Long Bien Dist., Ha Noi</v>
      </c>
      <c r="F13" s="213">
        <f>IF(ISBLANK([1]VNV28!$G$8),"",[1]VNV28!$G$8)</f>
        <v>249.3</v>
      </c>
      <c r="G13" s="212" t="str">
        <f>IF(ISBLANK([1]VNV28!$H$8),"",[1]VNV28!$H$8)</f>
        <v>sq. m</v>
      </c>
      <c r="H13" s="207" t="str">
        <f>IF(ISBLANK([1]VNV28!$G$9),"",[1]VNV28!$G$9)</f>
        <v>Gior Fashion Company Limited</v>
      </c>
      <c r="I13" s="207" t="str">
        <f>IF(ISBLANK([1]VNV28!$G$10),"",[1]VNV28!$G$10)</f>
        <v>AEON</v>
      </c>
      <c r="J13" s="330"/>
      <c r="K13" s="331">
        <f>IF(ISBLANK([1]VNV28!$G$11),"",[1]VNV28!$G$11)</f>
        <v>22</v>
      </c>
      <c r="L13" s="210" t="str">
        <f>IF(K13="NA","NA",IF($K13&gt;12,"No",IF(M13="NA","Yes","NA")))</f>
        <v>No</v>
      </c>
      <c r="M13" s="209" t="str">
        <f>IF(K13="NA","NA",IF(K13=0,P13,"NA"))</f>
        <v>NA</v>
      </c>
      <c r="N13" s="207">
        <f>IF(ISBLANK([1]VNV28!$G$13),"",[1]VNV28!$G$13)</f>
        <v>22</v>
      </c>
      <c r="O13" s="208">
        <f>IF(ISBLANK([1]VNV28!$G$14),"",[1]VNV28!$G$14)</f>
        <v>42309</v>
      </c>
      <c r="P13" s="208">
        <f>IF(ISBLANK([1]VNV28!$G$15),"",[1]VNV28!$G$15)</f>
        <v>44135</v>
      </c>
      <c r="Q13" s="207" t="str">
        <f>IF(ISBLANK([1]VNV28!$G$20),"",[1]VNV28!$G$20)</f>
        <v>NA</v>
      </c>
      <c r="R13" s="208" t="str">
        <f>IF(ISBLANK([1]VNV28!$G$21),"",[1]VNV28!$G$21)</f>
        <v/>
      </c>
      <c r="S13" s="208" t="str">
        <f>IF(ISBLANK([1]VNV28!$G$22),"",[1]VNV28!$G$22)</f>
        <v/>
      </c>
      <c r="T13" s="207" t="str">
        <f>IF(ISBLANK([1]VNV28!$G$23),"",[1]VNV28!$G$23)</f>
        <v>NA</v>
      </c>
      <c r="U13" s="207" t="str">
        <f>IF(ISBLANK([1]VNV28!$G$24),"",[1]VNV28!$G$24)</f>
        <v>NA</v>
      </c>
      <c r="V13" s="208" t="str">
        <f>IF(ISBLANK([1]VNV28!$G$25),"",[1]VNV28!$G$25)</f>
        <v/>
      </c>
      <c r="W13" s="208" t="str">
        <f>IF(ISBLANK([1]VNV28!$G$26),"",[1]VNV28!$G$26)</f>
        <v/>
      </c>
      <c r="X13" s="207" t="str">
        <f>IF(ISBLANK([1]VNV28!$G$27),"",[1]VNV28!$G$27)</f>
        <v>NA</v>
      </c>
      <c r="Y13" s="330"/>
      <c r="Z13" s="207" t="str">
        <f>IF(ISBLANK([1]VNV28!$G$29),"",[1]VNV28!$G$29)</f>
        <v>VND</v>
      </c>
      <c r="AA13" s="207" t="str">
        <f>IF(ISBLANK([1]VNV28!$G$30),"",[1]VNV28!$G$30)</f>
        <v>payable at the beginning</v>
      </c>
      <c r="AB13" s="207" t="str">
        <f>IF(ISBLANK([1]VNV28!$G$32),"",[1]VNV28!$G$32)</f>
        <v>Yes</v>
      </c>
      <c r="AC13" s="207" t="str">
        <f>IF(ISBLANK([1]VNV28!$G$36),"",[1]VNV28!$G$36)</f>
        <v>NA</v>
      </c>
      <c r="AD13" s="207" t="str">
        <f>IF(ISBLANK([1]VNV28!$G$40),"",[1]VNV28!$G$40)</f>
        <v>NA</v>
      </c>
      <c r="AE13" s="206" t="s">
        <v>47</v>
      </c>
      <c r="AF13" s="205"/>
      <c r="AG13" s="204">
        <v>4</v>
      </c>
      <c r="AH13" s="207" t="str">
        <f>IF(ISBLANK([1]VNV28!$G$45),"",[1]VNV28!$G$45)</f>
        <v>NA</v>
      </c>
      <c r="AI13" s="207" t="str">
        <f>IF(ISBLANK([1]VNV28!$G$49),"",[1]VNV28!$G$49)</f>
        <v>NA</v>
      </c>
      <c r="AJ13" s="207" t="str">
        <f>IF(ISBLANK([1]VNV28!$G$53),"",[1]VNV28!$G$53)</f>
        <v>NA</v>
      </c>
      <c r="AK13" s="206" t="str">
        <f>IF(T13="Yes","(pls select)","NA")</f>
        <v>NA</v>
      </c>
      <c r="AL13" s="205" t="str">
        <f>IF(T13="Yes","(pls provide)","NA")</f>
        <v>NA</v>
      </c>
      <c r="AM13" s="204" t="str">
        <f>IF(T13="Yes","(pls select)","NA")</f>
        <v>NA</v>
      </c>
      <c r="AN13" s="198">
        <f>IF(ISBLANK([1]VNV28!$G$57),"",[1]VNV28!$G$57)</f>
        <v>254759000</v>
      </c>
      <c r="AO13" s="198">
        <f>IF(ISBLANK([1]VNV28!$G$58),"",[1]VNV28!$G$58)</f>
        <v>230639000</v>
      </c>
      <c r="AP13" s="198">
        <f>IF(ISBLANK([1]VNV28!$G$59),"",[1]VNV28!$G$59)</f>
        <v>24120000</v>
      </c>
      <c r="AQ13" s="330"/>
      <c r="AR13" s="202">
        <f>IF(ISBLANK([1]VNV28!$G$62),"",[1]VNV28!$G$62)</f>
        <v>7.8E-2</v>
      </c>
      <c r="AS13" s="202">
        <f>IF(ISBLANK([1]VNV28!$G$63),"",[1]VNV28!$G$63)</f>
        <v>6.4999999999999997E-3</v>
      </c>
      <c r="AT13" s="329"/>
      <c r="AU13" s="328">
        <f>IF(ISBLANK([1]VNV28!$G$64),"",[1]VNV28!$G$64)</f>
        <v>1599600000</v>
      </c>
      <c r="AV13" s="198">
        <f>IF(ISBLANK([1]VNV28!$G$65),"",[1]VNV28!$G$65)</f>
        <v>1599600000</v>
      </c>
      <c r="AW13" s="198">
        <f>IF(ISBLANK([1]VNV28!$G$66),"",[1]VNV28!$G$66)</f>
        <v>0</v>
      </c>
      <c r="AX13" s="198" t="str">
        <f>IF(ISBLANK([1]VNV28!$G$67),"",[1]VNV28!$G$67)</f>
        <v/>
      </c>
      <c r="AY13" s="198" t="str">
        <f>IF(ISBLANK([1]VNV28!$G$68),"",[1]VNV28!$G$68)</f>
        <v/>
      </c>
      <c r="AZ13" s="198" t="str">
        <f>IF(ISBLANK([1]VNV28!$G$69),"",[1]VNV28!$G$69)</f>
        <v/>
      </c>
      <c r="BA13" s="329"/>
      <c r="BB13" s="328">
        <f>IF(ISBLANK([1]VNV28!$G$70),"",[1]VNV28!$G$70)</f>
        <v>1560703224.0736632</v>
      </c>
      <c r="BC13" s="198">
        <f>IF(ISBLANK([1]VNV28!$G$71),"",[1]VNV28!$G$71)</f>
        <v>1488463224.0736632</v>
      </c>
      <c r="BD13" s="199">
        <f>IF(ISBLANK([1]VNV28!$G$72),"",[1]VNV28!$G$72)</f>
        <v>72240000</v>
      </c>
      <c r="BE13" s="199">
        <f>IF(ISBLANK([1]VNV28!$H$72),"",[1]VNV28!$H$72)</f>
        <v>0</v>
      </c>
      <c r="BF13" s="198" t="str">
        <f>IF(ISBLANK([1]VNV28!$G$73),"",[1]VNV28!$G$73)</f>
        <v/>
      </c>
      <c r="BG13" s="198" t="str">
        <f>IF(ISBLANK([1]VNV28!$G$74),"",[1]VNV28!$G$74)</f>
        <v/>
      </c>
      <c r="BH13" s="199" t="str">
        <f>IF(ISBLANK([1]VNV28!$G$75),"",[1]VNV28!$G$75)</f>
        <v/>
      </c>
      <c r="BI13" s="198">
        <f>IF(ISBLANK([1]VNV28!$H$75),"",[1]VNV28!$H$75)</f>
        <v>0</v>
      </c>
    </row>
    <row r="14" spans="1:61" s="197" customFormat="1" x14ac:dyDescent="0.25">
      <c r="A14" s="330"/>
      <c r="B14" s="207" t="str">
        <f>IF(ISBLANK([1]VNV29!$G$4),"",[1]VNV29!$G$4)</f>
        <v>Shop</v>
      </c>
      <c r="C14" s="207" t="str">
        <f>IF(ISBLANK([1]VNV29!$G$5),"",[1]VNV29!$G$5)</f>
        <v>VNV29</v>
      </c>
      <c r="D14" s="207" t="str">
        <f>IF(ISBLANK([1]VNV29!$G$6),"",[1]VNV29!$G$6)</f>
        <v>Bitexco</v>
      </c>
      <c r="E14" s="207" t="str">
        <f>IF(ISBLANK([1]VNV29!$G$7),"",[1]VNV29!$G$7)</f>
        <v>2 Hai Trieu St., Dist. 1, HCMC</v>
      </c>
      <c r="F14" s="213">
        <f>IF(ISBLANK([1]VNV29!$G$8),"",[1]VNV29!$G$8)</f>
        <v>158.01</v>
      </c>
      <c r="G14" s="212" t="str">
        <f>IF(ISBLANK([1]VNV29!$H$8),"",[1]VNV29!$H$8)</f>
        <v>sq. m</v>
      </c>
      <c r="H14" s="207" t="str">
        <f>IF(ISBLANK([1]VNV29!$G$9),"",[1]VNV29!$G$9)</f>
        <v>Gior Fashion Company Limited</v>
      </c>
      <c r="I14" s="207" t="str">
        <f>IF(ISBLANK([1]VNV29!$G$10),"",[1]VNV29!$G$10)</f>
        <v>Bitexco Group</v>
      </c>
      <c r="J14" s="330"/>
      <c r="K14" s="331">
        <f>IF(ISBLANK([1]VNV29!$G$11),"",[1]VNV29!$G$11)</f>
        <v>25</v>
      </c>
      <c r="L14" s="210" t="str">
        <f>IF(K14="NA","NA",IF($K14&gt;12,"No",IF(M14="NA","Yes","NA")))</f>
        <v>No</v>
      </c>
      <c r="M14" s="209" t="str">
        <f>IF(K14="NA","NA",IF(K14=0,P14,"NA"))</f>
        <v>NA</v>
      </c>
      <c r="N14" s="207">
        <f>IF(ISBLANK([1]VNV29!$G$13),"",[1]VNV29!$G$13)</f>
        <v>25</v>
      </c>
      <c r="O14" s="208">
        <f>IF(ISBLANK([1]VNV29!$G$14),"",[1]VNV29!$G$14)</f>
        <v>42401</v>
      </c>
      <c r="P14" s="208">
        <f>IF(ISBLANK([1]VNV29!$G$15),"",[1]VNV29!$G$15)</f>
        <v>44226</v>
      </c>
      <c r="Q14" s="207" t="str">
        <f>IF(ISBLANK([1]VNV29!$G$20),"",[1]VNV29!$G$20)</f>
        <v>NA</v>
      </c>
      <c r="R14" s="208" t="str">
        <f>IF(ISBLANK([1]VNV29!$G$21),"",[1]VNV29!$G$21)</f>
        <v/>
      </c>
      <c r="S14" s="208" t="str">
        <f>IF(ISBLANK([1]VNV29!$G$22),"",[1]VNV29!$G$22)</f>
        <v/>
      </c>
      <c r="T14" s="207" t="str">
        <f>IF(ISBLANK([1]VNV29!$G$23),"",[1]VNV29!$G$23)</f>
        <v>NA</v>
      </c>
      <c r="U14" s="207" t="str">
        <f>IF(ISBLANK([1]VNV29!$G$24),"",[1]VNV29!$G$24)</f>
        <v>NA</v>
      </c>
      <c r="V14" s="208" t="str">
        <f>IF(ISBLANK([1]VNV29!$G$25),"",[1]VNV29!$G$25)</f>
        <v/>
      </c>
      <c r="W14" s="208" t="str">
        <f>IF(ISBLANK([1]VNV29!$G$26),"",[1]VNV29!$G$26)</f>
        <v/>
      </c>
      <c r="X14" s="207" t="str">
        <f>IF(ISBLANK([1]VNV29!$G$27),"",[1]VNV29!$G$27)</f>
        <v>NA</v>
      </c>
      <c r="Y14" s="330"/>
      <c r="Z14" s="207" t="str">
        <f>IF(ISBLANK([1]VNV29!$G$29),"",[1]VNV29!$G$29)</f>
        <v>VND</v>
      </c>
      <c r="AA14" s="207" t="str">
        <f>IF(ISBLANK([1]VNV29!$G$30),"",[1]VNV29!$G$30)</f>
        <v>payable at the beginning</v>
      </c>
      <c r="AB14" s="207" t="str">
        <f>IF(ISBLANK([1]VNV29!$G$32),"",[1]VNV29!$G$32)</f>
        <v>Yes</v>
      </c>
      <c r="AC14" s="207" t="str">
        <f>IF(ISBLANK([1]VNV29!$G$36),"",[1]VNV29!$G$36)</f>
        <v>NA</v>
      </c>
      <c r="AD14" s="207" t="str">
        <f>IF(ISBLANK([1]VNV29!$G$40),"",[1]VNV29!$G$40)</f>
        <v>NA</v>
      </c>
      <c r="AE14" s="206" t="s">
        <v>47</v>
      </c>
      <c r="AF14" s="205"/>
      <c r="AG14" s="204">
        <v>4</v>
      </c>
      <c r="AH14" s="207" t="str">
        <f>IF(ISBLANK([1]VNV29!$G$45),"",[1]VNV29!$G$45)</f>
        <v>NA</v>
      </c>
      <c r="AI14" s="207" t="str">
        <f>IF(ISBLANK([1]VNV29!$G$49),"",[1]VNV29!$G$49)</f>
        <v>NA</v>
      </c>
      <c r="AJ14" s="207" t="str">
        <f>IF(ISBLANK([1]VNV29!$G$53),"",[1]VNV29!$G$53)</f>
        <v>NA</v>
      </c>
      <c r="AK14" s="206" t="str">
        <f>IF(T14="Yes","(pls select)","NA")</f>
        <v>NA</v>
      </c>
      <c r="AL14" s="205" t="str">
        <f>IF(T14="Yes","(pls provide)","NA")</f>
        <v>NA</v>
      </c>
      <c r="AM14" s="204" t="str">
        <f>IF(T14="Yes","(pls select)","NA")</f>
        <v>NA</v>
      </c>
      <c r="AN14" s="198">
        <f>IF(ISBLANK([1]VNV29!$G$57),"",[1]VNV29!$G$57)</f>
        <v>515266818</v>
      </c>
      <c r="AO14" s="198">
        <f>IF(ISBLANK([1]VNV29!$G$58),"",[1]VNV29!$G$58)</f>
        <v>392050778.00999999</v>
      </c>
      <c r="AP14" s="198">
        <f>IF(ISBLANK([1]VNV29!$G$59),"",[1]VNV29!$G$59)</f>
        <v>123216039.98999999</v>
      </c>
      <c r="AQ14" s="330"/>
      <c r="AR14" s="202">
        <f>IF(ISBLANK([1]VNV29!$G$62),"",[1]VNV29!$G$62)</f>
        <v>7.8E-2</v>
      </c>
      <c r="AS14" s="202">
        <f>IF(ISBLANK([1]VNV29!$G$63),"",[1]VNV29!$G$63)</f>
        <v>6.4999999999999997E-3</v>
      </c>
      <c r="AT14" s="329"/>
      <c r="AU14" s="328">
        <f>IF(ISBLANK([1]VNV29!$G$64),"",[1]VNV29!$G$64)</f>
        <v>3629270382.1199994</v>
      </c>
      <c r="AV14" s="198">
        <f>IF(ISBLANK([1]VNV29!$G$65),"",[1]VNV29!$G$65)</f>
        <v>3629270382.1199994</v>
      </c>
      <c r="AW14" s="198">
        <f>IF(ISBLANK([1]VNV29!$G$66),"",[1]VNV29!$G$66)</f>
        <v>0</v>
      </c>
      <c r="AX14" s="198" t="str">
        <f>IF(ISBLANK([1]VNV29!$G$67),"",[1]VNV29!$G$67)</f>
        <v/>
      </c>
      <c r="AY14" s="198" t="str">
        <f>IF(ISBLANK([1]VNV29!$G$68),"",[1]VNV29!$G$68)</f>
        <v/>
      </c>
      <c r="AZ14" s="198" t="str">
        <f>IF(ISBLANK([1]VNV29!$G$69),"",[1]VNV29!$G$69)</f>
        <v/>
      </c>
      <c r="BA14" s="329"/>
      <c r="BB14" s="328">
        <f>IF(ISBLANK([1]VNV29!$G$70),"",[1]VNV29!$G$70)</f>
        <v>3491098132.716732</v>
      </c>
      <c r="BC14" s="198">
        <f>IF(ISBLANK([1]VNV29!$G$71),"",[1]VNV29!$G$71)</f>
        <v>3345479276.9167318</v>
      </c>
      <c r="BD14" s="199">
        <f>IF(ISBLANK([1]VNV29!$G$72),"",[1]VNV29!$G$72)</f>
        <v>145618855.79999998</v>
      </c>
      <c r="BE14" s="199">
        <f>IF(ISBLANK([1]VNV29!$H$72),"",[1]VNV29!$H$72)</f>
        <v>0</v>
      </c>
      <c r="BF14" s="198" t="str">
        <f>IF(ISBLANK([1]VNV29!$G$73),"",[1]VNV29!$G$73)</f>
        <v/>
      </c>
      <c r="BG14" s="198" t="str">
        <f>IF(ISBLANK([1]VNV29!$G$74),"",[1]VNV29!$G$74)</f>
        <v/>
      </c>
      <c r="BH14" s="199" t="str">
        <f>IF(ISBLANK([1]VNV29!$G$75),"",[1]VNV29!$G$75)</f>
        <v/>
      </c>
      <c r="BI14" s="198">
        <f>IF(ISBLANK([1]VNV29!$H$75),"",[1]VNV29!$H$75)</f>
        <v>0</v>
      </c>
    </row>
    <row r="15" spans="1:61" s="197" customFormat="1" x14ac:dyDescent="0.25">
      <c r="A15" s="330"/>
      <c r="B15" s="207" t="str">
        <f>IF(ISBLANK([1]VNV32!$G$4),"",[1]VNV32!$G$4)</f>
        <v>Shop</v>
      </c>
      <c r="C15" s="207" t="str">
        <f>IF(ISBLANK([1]VNV32!$G$5),"",[1]VNV32!$G$5)</f>
        <v>VNV32</v>
      </c>
      <c r="D15" s="207" t="str">
        <f>IF(ISBLANK([1]VNV32!$G$6),"",[1]VNV32!$G$6)</f>
        <v>AEON Binh Tan</v>
      </c>
      <c r="E15" s="207" t="str">
        <f>IF(ISBLANK([1]VNV32!$G$7),"",[1]VNV32!$G$7)</f>
        <v>G-25 Floor 1, 17A St., Binh Tri Dong B, Binh Tan Dist., HCMC</v>
      </c>
      <c r="F15" s="213">
        <f>IF(ISBLANK([1]VNV32!$G$8),"",[1]VNV32!$G$8)</f>
        <v>203.85</v>
      </c>
      <c r="G15" s="212" t="str">
        <f>IF(ISBLANK([1]VNV32!$H$8),"",[1]VNV32!$H$8)</f>
        <v>sq. m</v>
      </c>
      <c r="H15" s="207" t="str">
        <f>IF(ISBLANK([1]VNV32!$G$9),"",[1]VNV32!$G$9)</f>
        <v>Gior Fashion Company Limited</v>
      </c>
      <c r="I15" s="207" t="str">
        <f>IF(ISBLANK([1]VNV32!$G$10),"",[1]VNV32!$G$10)</f>
        <v>AEON</v>
      </c>
      <c r="J15" s="330"/>
      <c r="K15" s="331">
        <f>IF(ISBLANK([1]VNV32!$G$11),"",[1]VNV32!$G$11)</f>
        <v>30</v>
      </c>
      <c r="L15" s="210" t="str">
        <f>IF(K15="NA","NA",IF($K15&gt;12,"No",IF(M15="NA","Yes","NA")))</f>
        <v>No</v>
      </c>
      <c r="M15" s="209" t="str">
        <f>IF(K15="NA","NA",IF(K15=0,P15,"NA"))</f>
        <v>NA</v>
      </c>
      <c r="N15" s="207">
        <f>IF(ISBLANK([1]VNV32!$G$13),"",[1]VNV32!$G$13)</f>
        <v>30</v>
      </c>
      <c r="O15" s="208">
        <f>IF(ISBLANK([1]VNV32!$G$14),"",[1]VNV32!$G$14)</f>
        <v>42404</v>
      </c>
      <c r="P15" s="208">
        <f>IF(ISBLANK([1]VNV32!$G$15),"",[1]VNV32!$G$15)</f>
        <v>44377</v>
      </c>
      <c r="Q15" s="207" t="str">
        <f>IF(ISBLANK([1]VNV32!$G$20),"",[1]VNV32!$G$20)</f>
        <v>NA</v>
      </c>
      <c r="R15" s="208" t="str">
        <f>IF(ISBLANK([1]VNV32!$G$21),"",[1]VNV32!$G$21)</f>
        <v/>
      </c>
      <c r="S15" s="208" t="str">
        <f>IF(ISBLANK([1]VNV32!$G$22),"",[1]VNV32!$G$22)</f>
        <v/>
      </c>
      <c r="T15" s="207" t="str">
        <f>IF(ISBLANK([1]VNV32!$G$23),"",[1]VNV32!$G$23)</f>
        <v>NA</v>
      </c>
      <c r="U15" s="207" t="str">
        <f>IF(ISBLANK([1]VNV32!$G$24),"",[1]VNV32!$G$24)</f>
        <v>NA</v>
      </c>
      <c r="V15" s="208" t="str">
        <f>IF(ISBLANK([1]VNV32!$G$25),"",[1]VNV32!$G$25)</f>
        <v/>
      </c>
      <c r="W15" s="208" t="str">
        <f>IF(ISBLANK([1]VNV32!$G$26),"",[1]VNV32!$G$26)</f>
        <v/>
      </c>
      <c r="X15" s="207" t="str">
        <f>IF(ISBLANK([1]VNV32!$G$27),"",[1]VNV32!$G$27)</f>
        <v>NA</v>
      </c>
      <c r="Y15" s="330"/>
      <c r="Z15" s="207" t="str">
        <f>IF(ISBLANK([1]VNV32!$G$29),"",[1]VNV32!$G$29)</f>
        <v>VND</v>
      </c>
      <c r="AA15" s="207" t="str">
        <f>IF(ISBLANK([1]VNV32!$G$30),"",[1]VNV32!$G$30)</f>
        <v>payable at the beginning</v>
      </c>
      <c r="AB15" s="207" t="str">
        <f>IF(ISBLANK([1]VNV32!$G$32),"",[1]VNV32!$G$32)</f>
        <v>Yes</v>
      </c>
      <c r="AC15" s="207" t="str">
        <f>IF(ISBLANK([1]VNV32!$G$36),"",[1]VNV32!$G$36)</f>
        <v>NA</v>
      </c>
      <c r="AD15" s="207" t="str">
        <f>IF(ISBLANK([1]VNV32!$G$40),"",[1]VNV32!$G$40)</f>
        <v>NA</v>
      </c>
      <c r="AE15" s="206" t="s">
        <v>47</v>
      </c>
      <c r="AF15" s="205"/>
      <c r="AG15" s="204">
        <v>4</v>
      </c>
      <c r="AH15" s="207" t="str">
        <f>IF(ISBLANK([1]VNV32!$G$45),"",[1]VNV32!$G$45)</f>
        <v>NA</v>
      </c>
      <c r="AI15" s="207" t="str">
        <f>IF(ISBLANK([1]VNV32!$G$49),"",[1]VNV32!$G$49)</f>
        <v>NA</v>
      </c>
      <c r="AJ15" s="207" t="str">
        <f>IF(ISBLANK([1]VNV32!$G$53),"",[1]VNV32!$G$53)</f>
        <v>NA</v>
      </c>
      <c r="AK15" s="206" t="str">
        <f>IF(T15="Yes","(pls select)","NA")</f>
        <v>NA</v>
      </c>
      <c r="AL15" s="205" t="str">
        <f>IF(T15="Yes","(pls provide)","NA")</f>
        <v>NA</v>
      </c>
      <c r="AM15" s="204" t="str">
        <f>IF(T15="Yes","(pls select)","NA")</f>
        <v>NA</v>
      </c>
      <c r="AN15" s="198">
        <f>IF(ISBLANK([1]VNV32!$G$57),"",[1]VNV32!$G$57)</f>
        <v>467102000</v>
      </c>
      <c r="AO15" s="198">
        <f>IF(ISBLANK([1]VNV32!$G$58),"",[1]VNV32!$G$58)</f>
        <v>446187000</v>
      </c>
      <c r="AP15" s="198">
        <f>IF(ISBLANK([1]VNV32!$G$59),"",[1]VNV32!$G$59)</f>
        <v>20915000</v>
      </c>
      <c r="AQ15" s="330"/>
      <c r="AR15" s="202">
        <f>IF(ISBLANK([1]VNV32!$G$62),"",[1]VNV32!$G$62)</f>
        <v>7.8E-2</v>
      </c>
      <c r="AS15" s="202">
        <f>IF(ISBLANK([1]VNV32!$G$63),"",[1]VNV32!$G$63)</f>
        <v>6.4999999999999997E-3</v>
      </c>
      <c r="AT15" s="329"/>
      <c r="AU15" s="328">
        <f>IF(ISBLANK([1]VNV32!$G$64),"",[1]VNV32!$G$64)</f>
        <v>4108637520</v>
      </c>
      <c r="AV15" s="198">
        <f>IF(ISBLANK([1]VNV32!$G$65),"",[1]VNV32!$G$65)</f>
        <v>4108637520</v>
      </c>
      <c r="AW15" s="198">
        <f>IF(ISBLANK([1]VNV32!$G$66),"",[1]VNV32!$G$66)</f>
        <v>0</v>
      </c>
      <c r="AX15" s="198" t="str">
        <f>IF(ISBLANK([1]VNV32!$G$67),"",[1]VNV32!$G$67)</f>
        <v/>
      </c>
      <c r="AY15" s="198" t="str">
        <f>IF(ISBLANK([1]VNV32!$G$68),"",[1]VNV32!$G$68)</f>
        <v/>
      </c>
      <c r="AZ15" s="198" t="str">
        <f>IF(ISBLANK([1]VNV32!$G$69),"",[1]VNV32!$G$69)</f>
        <v/>
      </c>
      <c r="BA15" s="329"/>
      <c r="BB15" s="328">
        <f>IF(ISBLANK([1]VNV32!$G$70),"",[1]VNV32!$G$70)</f>
        <v>3854850546.1927633</v>
      </c>
      <c r="BC15" s="198">
        <f>IF(ISBLANK([1]VNV32!$G$71),"",[1]VNV32!$G$71)</f>
        <v>3724712706.1927633</v>
      </c>
      <c r="BD15" s="199">
        <f>IF(ISBLANK([1]VNV32!$G$72),"",[1]VNV32!$G$72)</f>
        <v>130137840</v>
      </c>
      <c r="BE15" s="199">
        <f>IF(ISBLANK([1]VNV32!$H$72),"",[1]VNV32!$H$72)</f>
        <v>0</v>
      </c>
      <c r="BF15" s="198" t="str">
        <f>IF(ISBLANK([1]VNV32!$G$73),"",[1]VNV32!$G$73)</f>
        <v/>
      </c>
      <c r="BG15" s="198" t="str">
        <f>IF(ISBLANK([1]VNV32!$G$74),"",[1]VNV32!$G$74)</f>
        <v/>
      </c>
      <c r="BH15" s="199" t="str">
        <f>IF(ISBLANK([1]VNV32!$G$75),"",[1]VNV32!$G$75)</f>
        <v/>
      </c>
      <c r="BI15" s="198">
        <f>IF(ISBLANK([1]VNV32!$H$75),"",[1]VNV32!$H$75)</f>
        <v>0</v>
      </c>
    </row>
    <row r="16" spans="1:61" s="197" customFormat="1" x14ac:dyDescent="0.25">
      <c r="A16" s="330"/>
      <c r="B16" s="207" t="str">
        <f>IF(ISBLANK([1]VNV37!$G$4),"",[1]VNV37!$G$4)</f>
        <v>Shop</v>
      </c>
      <c r="C16" s="207" t="str">
        <f>IF(ISBLANK([1]VNV37!$G$5),"",[1]VNV37!$G$5)</f>
        <v>VNV37</v>
      </c>
      <c r="D16" s="207" t="str">
        <f>IF(ISBLANK([1]VNV37!$G$6),"",[1]VNV37!$G$6)</f>
        <v>Indochina Riverside</v>
      </c>
      <c r="E16" s="207" t="str">
        <f>IF(ISBLANK([1]VNV37!$G$7),"",[1]VNV37!$G$7)</f>
        <v>G7, G8 &amp; G9 Ground Floor, 74 Bach Dang, Hai Chau, Da Nang, Vietnam</v>
      </c>
      <c r="F16" s="213">
        <f>IF(ISBLANK([1]VNV37!$G$8),"",[1]VNV37!$G$8)</f>
        <v>188.9</v>
      </c>
      <c r="G16" s="212" t="str">
        <f>IF(ISBLANK([1]VNV37!$H$8),"",[1]VNV37!$H$8)</f>
        <v>sq. m</v>
      </c>
      <c r="H16" s="207" t="str">
        <f>IF(ISBLANK([1]VNV37!$G$9),"",[1]VNV37!$G$9)</f>
        <v>Gior Fashion Company Limited</v>
      </c>
      <c r="I16" s="207" t="str">
        <f>IF(ISBLANK([1]VNV37!$G$10),"",[1]VNV37!$G$10)</f>
        <v>Riverside</v>
      </c>
      <c r="J16" s="330"/>
      <c r="K16" s="331">
        <f>IF(ISBLANK([1]VNV37!$G$11),"",[1]VNV37!$G$11)</f>
        <v>41</v>
      </c>
      <c r="L16" s="210" t="str">
        <f>IF(K16="NA","NA",IF($K16&gt;12,"No",IF(M16="NA","Yes","NA")))</f>
        <v>No</v>
      </c>
      <c r="M16" s="209" t="str">
        <f>IF(K16="NA","NA",IF(K16=0,P16,"NA"))</f>
        <v>NA</v>
      </c>
      <c r="N16" s="207">
        <f>IF(ISBLANK([1]VNV37!$G$13),"",[1]VNV37!$G$13)</f>
        <v>41</v>
      </c>
      <c r="O16" s="208">
        <f>IF(ISBLANK([1]VNV37!$G$14),"",[1]VNV37!$G$14)</f>
        <v>42889</v>
      </c>
      <c r="P16" s="208">
        <f>IF(ISBLANK([1]VNV37!$G$15),"",[1]VNV37!$G$15)</f>
        <v>44714</v>
      </c>
      <c r="Q16" s="207" t="str">
        <f>IF(ISBLANK([1]VNV37!$G$20),"",[1]VNV37!$G$20)</f>
        <v>NA</v>
      </c>
      <c r="R16" s="208" t="str">
        <f>IF(ISBLANK([1]VNV37!$G$21),"",[1]VNV37!$G$21)</f>
        <v/>
      </c>
      <c r="S16" s="208" t="str">
        <f>IF(ISBLANK([1]VNV37!$G$22),"",[1]VNV37!$G$22)</f>
        <v/>
      </c>
      <c r="T16" s="207" t="str">
        <f>IF(ISBLANK([1]VNV37!$G$23),"",[1]VNV37!$G$23)</f>
        <v>NA</v>
      </c>
      <c r="U16" s="207" t="str">
        <f>IF(ISBLANK([1]VNV37!$G$24),"",[1]VNV37!$G$24)</f>
        <v>NA</v>
      </c>
      <c r="V16" s="208" t="str">
        <f>IF(ISBLANK([1]VNV37!$G$25),"",[1]VNV37!$G$25)</f>
        <v/>
      </c>
      <c r="W16" s="208" t="str">
        <f>IF(ISBLANK([1]VNV37!$G$26),"",[1]VNV37!$G$26)</f>
        <v/>
      </c>
      <c r="X16" s="207" t="str">
        <f>IF(ISBLANK([1]VNV37!$G$27),"",[1]VNV37!$G$27)</f>
        <v>NA</v>
      </c>
      <c r="Y16" s="330"/>
      <c r="Z16" s="207" t="str">
        <f>IF(ISBLANK([1]VNV37!$G$29),"",[1]VNV37!$G$29)</f>
        <v>VND</v>
      </c>
      <c r="AA16" s="207" t="str">
        <f>IF(ISBLANK([1]VNV37!$G$30),"",[1]VNV37!$G$30)</f>
        <v>payable at the beginning</v>
      </c>
      <c r="AB16" s="207" t="str">
        <f>IF(ISBLANK([1]VNV37!$G$32),"",[1]VNV37!$G$32)</f>
        <v>Yes</v>
      </c>
      <c r="AC16" s="207" t="str">
        <f>IF(ISBLANK([1]VNV37!$G$36),"",[1]VNV37!$G$36)</f>
        <v>NA</v>
      </c>
      <c r="AD16" s="207" t="str">
        <f>IF(ISBLANK([1]VNV37!$G$40),"",[1]VNV37!$G$40)</f>
        <v>NA</v>
      </c>
      <c r="AE16" s="206" t="s">
        <v>49</v>
      </c>
      <c r="AF16" s="205"/>
      <c r="AG16" s="204">
        <v>3</v>
      </c>
      <c r="AH16" s="207" t="str">
        <f>IF(ISBLANK([1]VNV37!$G$45),"",[1]VNV37!$G$45)</f>
        <v>NA</v>
      </c>
      <c r="AI16" s="207" t="str">
        <f>IF(ISBLANK([1]VNV37!$G$49),"",[1]VNV37!$G$49)</f>
        <v>NA</v>
      </c>
      <c r="AJ16" s="207" t="str">
        <f>IF(ISBLANK([1]VNV37!$G$53),"",[1]VNV37!$G$53)</f>
        <v>NA</v>
      </c>
      <c r="AK16" s="206" t="str">
        <f>IF(T16="Yes","(pls select)","NA")</f>
        <v>NA</v>
      </c>
      <c r="AL16" s="205" t="str">
        <f>IF(T16="Yes","(pls provide)","NA")</f>
        <v>NA</v>
      </c>
      <c r="AM16" s="204" t="str">
        <f>IF(T16="Yes","(pls select)","NA")</f>
        <v>NA</v>
      </c>
      <c r="AN16" s="198">
        <f>IF(ISBLANK([1]VNV37!$G$57),"",[1]VNV37!$G$57)</f>
        <v>527417490</v>
      </c>
      <c r="AO16" s="198">
        <f>IF(ISBLANK([1]VNV37!$G$58),"",[1]VNV37!$G$58)</f>
        <v>505930115</v>
      </c>
      <c r="AP16" s="198">
        <f>IF(ISBLANK([1]VNV37!$G$59),"",[1]VNV37!$G$59)</f>
        <v>21487375</v>
      </c>
      <c r="AQ16" s="330"/>
      <c r="AR16" s="202">
        <f>IF(ISBLANK([1]VNV37!$G$62),"",[1]VNV37!$G$62)</f>
        <v>7.8E-2</v>
      </c>
      <c r="AS16" s="202">
        <f>IF(ISBLANK([1]VNV37!$G$63),"",[1]VNV37!$G$63)</f>
        <v>6.4999999999999997E-3</v>
      </c>
      <c r="AT16" s="329"/>
      <c r="AU16" s="328">
        <f>IF(ISBLANK([1]VNV37!$G$64),"",[1]VNV37!$G$64)</f>
        <v>7050934292</v>
      </c>
      <c r="AV16" s="198">
        <f>IF(ISBLANK([1]VNV37!$G$65),"",[1]VNV37!$G$65)</f>
        <v>7050934292</v>
      </c>
      <c r="AW16" s="198">
        <f>IF(ISBLANK([1]VNV37!$G$66),"",[1]VNV37!$G$66)</f>
        <v>0</v>
      </c>
      <c r="AX16" s="198" t="str">
        <f>IF(ISBLANK([1]VNV37!$G$67),"",[1]VNV37!$G$67)</f>
        <v/>
      </c>
      <c r="AY16" s="198" t="str">
        <f>IF(ISBLANK([1]VNV37!$G$68),"",[1]VNV37!$G$68)</f>
        <v/>
      </c>
      <c r="AZ16" s="198" t="str">
        <f>IF(ISBLANK([1]VNV37!$G$69),"",[1]VNV37!$G$69)</f>
        <v/>
      </c>
      <c r="BA16" s="329"/>
      <c r="BB16" s="328">
        <f>IF(ISBLANK([1]VNV37!$G$70),"",[1]VNV37!$G$70)</f>
        <v>6367520106.4690714</v>
      </c>
      <c r="BC16" s="198">
        <f>IF(ISBLANK([1]VNV37!$G$71),"",[1]VNV37!$G$71)</f>
        <v>6191246749.1690712</v>
      </c>
      <c r="BD16" s="199">
        <f>IF(ISBLANK([1]VNV37!$G$72),"",[1]VNV37!$G$72)</f>
        <v>176273357.30000001</v>
      </c>
      <c r="BE16" s="199">
        <f>IF(ISBLANK([1]VNV37!$H$72),"",[1]VNV37!$H$72)</f>
        <v>0</v>
      </c>
      <c r="BF16" s="198" t="str">
        <f>IF(ISBLANK([1]VNV37!$G$73),"",[1]VNV37!$G$73)</f>
        <v/>
      </c>
      <c r="BG16" s="198" t="str">
        <f>IF(ISBLANK([1]VNV37!$G$74),"",[1]VNV37!$G$74)</f>
        <v/>
      </c>
      <c r="BH16" s="199" t="str">
        <f>IF(ISBLANK([1]VNV37!$G$75),"",[1]VNV37!$G$75)</f>
        <v/>
      </c>
      <c r="BI16" s="198">
        <f>IF(ISBLANK([1]VNV37!$H$75),"",[1]VNV37!$H$75)</f>
        <v>0</v>
      </c>
    </row>
    <row r="17" spans="1:61" s="197" customFormat="1" x14ac:dyDescent="0.25">
      <c r="A17" s="330"/>
      <c r="B17" s="207" t="str">
        <f>IF(ISBLANK([1]VNV39!$G$4),"",[1]VNV39!$G$4)</f>
        <v>Shop</v>
      </c>
      <c r="C17" s="207" t="str">
        <f>IF(ISBLANK([1]VNV39!$G$5),"",[1]VNV39!$G$5)</f>
        <v>VNV39</v>
      </c>
      <c r="D17" s="207" t="str">
        <f>IF(ISBLANK([1]VNV39!$G$6),"",[1]VNV39!$G$6)</f>
        <v>Su Van Hanh</v>
      </c>
      <c r="E17" s="207" t="str">
        <f>IF(ISBLANK([1]VNV39!$G$7),"",[1]VNV39!$G$7)</f>
        <v>Floor 2, Lot 2-15, Van Hanh Mall, 11 Su Van Hanh, Dist. 10, HCMC</v>
      </c>
      <c r="F17" s="213">
        <f>IF(ISBLANK([1]VNV39!$G$8),"",[1]VNV39!$G$8)</f>
        <v>118.9</v>
      </c>
      <c r="G17" s="212" t="str">
        <f>IF(ISBLANK([1]VNV39!$H$8),"",[1]VNV39!$H$8)</f>
        <v>sq. m</v>
      </c>
      <c r="H17" s="207" t="str">
        <f>IF(ISBLANK([1]VNV39!$G$9),"",[1]VNV39!$G$9)</f>
        <v>Gior Fashion Company Limited</v>
      </c>
      <c r="I17" s="207" t="str">
        <f>IF(ISBLANK([1]VNV39!$G$10),"",[1]VNV39!$G$10)</f>
        <v>Bac Binh</v>
      </c>
      <c r="J17" s="330"/>
      <c r="K17" s="331">
        <f>IF(ISBLANK([1]VNV39!$G$11),"",[1]VNV39!$G$11)</f>
        <v>25</v>
      </c>
      <c r="L17" s="210" t="str">
        <f>IF(K17="NA","NA",IF($K17&gt;12,"No",IF(M17="NA","Yes","NA")))</f>
        <v>No</v>
      </c>
      <c r="M17" s="209" t="str">
        <f>IF(K17="NA","NA",IF(K17=0,P17,"NA"))</f>
        <v>NA</v>
      </c>
      <c r="N17" s="207">
        <f>IF(ISBLANK([1]VNV39!$G$13),"",[1]VNV39!$G$13)</f>
        <v>25</v>
      </c>
      <c r="O17" s="208">
        <f>IF(ISBLANK([1]VNV39!$G$14),"",[1]VNV39!$G$14)</f>
        <v>43125</v>
      </c>
      <c r="P17" s="208">
        <f>IF(ISBLANK([1]VNV39!$G$15),"",[1]VNV39!$G$15)</f>
        <v>44221</v>
      </c>
      <c r="Q17" s="207" t="str">
        <f>IF(ISBLANK([1]VNV39!$G$20),"",[1]VNV39!$G$20)</f>
        <v>NA</v>
      </c>
      <c r="R17" s="208" t="str">
        <f>IF(ISBLANK([1]VNV39!$G$21),"",[1]VNV39!$G$21)</f>
        <v/>
      </c>
      <c r="S17" s="208" t="str">
        <f>IF(ISBLANK([1]VNV39!$G$22),"",[1]VNV39!$G$22)</f>
        <v/>
      </c>
      <c r="T17" s="207" t="str">
        <f>IF(ISBLANK([1]VNV39!$G$23),"",[1]VNV39!$G$23)</f>
        <v>NA</v>
      </c>
      <c r="U17" s="207" t="str">
        <f>IF(ISBLANK([1]VNV39!$G$24),"",[1]VNV39!$G$24)</f>
        <v>NA</v>
      </c>
      <c r="V17" s="208" t="str">
        <f>IF(ISBLANK([1]VNV39!$G$25),"",[1]VNV39!$G$25)</f>
        <v/>
      </c>
      <c r="W17" s="208" t="str">
        <f>IF(ISBLANK([1]VNV39!$G$26),"",[1]VNV39!$G$26)</f>
        <v/>
      </c>
      <c r="X17" s="207" t="str">
        <f>IF(ISBLANK([1]VNV39!$G$27),"",[1]VNV39!$G$27)</f>
        <v>NA</v>
      </c>
      <c r="Y17" s="330"/>
      <c r="Z17" s="207" t="str">
        <f>IF(ISBLANK([1]VNV39!$G$29),"",[1]VNV39!$G$29)</f>
        <v>VND</v>
      </c>
      <c r="AA17" s="207" t="str">
        <f>IF(ISBLANK([1]VNV39!$G$30),"",[1]VNV39!$G$30)</f>
        <v>payable at the beginning</v>
      </c>
      <c r="AB17" s="207" t="str">
        <f>IF(ISBLANK([1]VNV39!$G$32),"",[1]VNV39!$G$32)</f>
        <v>Yes</v>
      </c>
      <c r="AC17" s="207" t="str">
        <f>IF(ISBLANK([1]VNV39!$G$36),"",[1]VNV39!$G$36)</f>
        <v>NA</v>
      </c>
      <c r="AD17" s="207" t="str">
        <f>IF(ISBLANK([1]VNV39!$G$40),"",[1]VNV39!$G$40)</f>
        <v>NA</v>
      </c>
      <c r="AE17" s="206" t="s">
        <v>49</v>
      </c>
      <c r="AF17" s="205"/>
      <c r="AG17" s="204">
        <v>3</v>
      </c>
      <c r="AH17" s="207" t="str">
        <f>IF(ISBLANK([1]VNV39!$G$45),"",[1]VNV39!$G$45)</f>
        <v>NA</v>
      </c>
      <c r="AI17" s="207" t="str">
        <f>IF(ISBLANK([1]VNV39!$G$49),"",[1]VNV39!$G$49)</f>
        <v>NA</v>
      </c>
      <c r="AJ17" s="207" t="str">
        <f>IF(ISBLANK([1]VNV39!$G$53),"",[1]VNV39!$G$53)</f>
        <v>NA</v>
      </c>
      <c r="AK17" s="206" t="str">
        <f>IF(T17="Yes","(pls select)","NA")</f>
        <v>NA</v>
      </c>
      <c r="AL17" s="205" t="str">
        <f>IF(T17="Yes","(pls provide)","NA")</f>
        <v>NA</v>
      </c>
      <c r="AM17" s="204" t="str">
        <f>IF(T17="Yes","(pls select)","NA")</f>
        <v>NA</v>
      </c>
      <c r="AN17" s="198">
        <f>IF(ISBLANK([1]VNV39!$G$57),"",[1]VNV39!$G$57)</f>
        <v>202962300</v>
      </c>
      <c r="AO17" s="198">
        <f>IF(ISBLANK([1]VNV39!$G$58),"",[1]VNV39!$G$58)</f>
        <v>202962300</v>
      </c>
      <c r="AP17" s="198" t="str">
        <f>IF(ISBLANK([1]VNV39!$G$59),"",[1]VNV39!$G$59)</f>
        <v/>
      </c>
      <c r="AQ17" s="330"/>
      <c r="AR17" s="202">
        <f>IF(ISBLANK([1]VNV39!$G$62),"",[1]VNV39!$G$62)</f>
        <v>7.8E-2</v>
      </c>
      <c r="AS17" s="202">
        <f>IF(ISBLANK([1]VNV39!$G$63),"",[1]VNV39!$G$63)</f>
        <v>6.4999999999999997E-3</v>
      </c>
      <c r="AT17" s="329"/>
      <c r="AU17" s="328">
        <f>IF(ISBLANK([1]VNV39!$G$64),"",[1]VNV39!$G$64)</f>
        <v>1921271808</v>
      </c>
      <c r="AV17" s="198">
        <f>IF(ISBLANK([1]VNV39!$G$65),"",[1]VNV39!$G$65)</f>
        <v>1921271808</v>
      </c>
      <c r="AW17" s="198">
        <f>IF(ISBLANK([1]VNV39!$G$66),"",[1]VNV39!$G$66)</f>
        <v>0</v>
      </c>
      <c r="AX17" s="198" t="str">
        <f>IF(ISBLANK([1]VNV39!$G$67),"",[1]VNV39!$G$67)</f>
        <v/>
      </c>
      <c r="AY17" s="198" t="str">
        <f>IF(ISBLANK([1]VNV39!$G$68),"",[1]VNV39!$G$68)</f>
        <v/>
      </c>
      <c r="AZ17" s="198" t="str">
        <f>IF(ISBLANK([1]VNV39!$G$69),"",[1]VNV39!$G$69)</f>
        <v/>
      </c>
      <c r="BA17" s="329"/>
      <c r="BB17" s="328">
        <f>IF(ISBLANK([1]VNV39!$G$70),"",[1]VNV39!$G$70)</f>
        <v>1841244180.8069222</v>
      </c>
      <c r="BC17" s="198">
        <f>IF(ISBLANK([1]VNV39!$G$71),"",[1]VNV39!$G$71)</f>
        <v>1773590080.8069222</v>
      </c>
      <c r="BD17" s="199">
        <f>IF(ISBLANK([1]VNV39!$G$72),"",[1]VNV39!$G$72)</f>
        <v>67654100</v>
      </c>
      <c r="BE17" s="199">
        <f>IF(ISBLANK([1]VNV39!$H$72),"",[1]VNV39!$H$72)</f>
        <v>0</v>
      </c>
      <c r="BF17" s="198" t="str">
        <f>IF(ISBLANK([1]VNV39!$G$73),"",[1]VNV39!$G$73)</f>
        <v/>
      </c>
      <c r="BG17" s="198" t="str">
        <f>IF(ISBLANK([1]VNV39!$G$74),"",[1]VNV39!$G$74)</f>
        <v/>
      </c>
      <c r="BH17" s="199" t="str">
        <f>IF(ISBLANK([1]VNV39!$G$75),"",[1]VNV39!$G$75)</f>
        <v/>
      </c>
      <c r="BI17" s="198">
        <f>IF(ISBLANK([1]VNV39!$H$75),"",[1]VNV39!$H$75)</f>
        <v>0</v>
      </c>
    </row>
    <row r="18" spans="1:61" s="197" customFormat="1" x14ac:dyDescent="0.25">
      <c r="A18" s="330"/>
      <c r="B18" s="207" t="str">
        <f>IF(ISBLANK([1]VNV42!$G$4),"",[1]VNV42!$G$4)</f>
        <v>Shop</v>
      </c>
      <c r="C18" s="207" t="str">
        <f>IF(ISBLANK([1]VNV42!$G$5),"",[1]VNV42!$G$5)</f>
        <v>VNV42</v>
      </c>
      <c r="D18" s="207" t="str">
        <f>IF(ISBLANK([1]VNV42!$G$6),"",[1]VNV42!$G$6)</f>
        <v>Vincom Hue</v>
      </c>
      <c r="E18" s="207" t="str">
        <f>IF(ISBLANK([1]VNV42!$G$7),"",[1]VNV42!$G$7)</f>
        <v>Lot 1-2 Floor 1</v>
      </c>
      <c r="F18" s="213">
        <f>IF(ISBLANK([1]VNV42!$G$8),"",[1]VNV42!$G$8)</f>
        <v>108.5</v>
      </c>
      <c r="G18" s="212" t="str">
        <f>IF(ISBLANK([1]VNV42!$H$8),"",[1]VNV42!$H$8)</f>
        <v>sq. m</v>
      </c>
      <c r="H18" s="207" t="str">
        <f>IF(ISBLANK([1]VNV42!$G$9),"",[1]VNV42!$G$9)</f>
        <v>Gior Fashion Company Limited</v>
      </c>
      <c r="I18" s="207" t="str">
        <f>IF(ISBLANK([1]VNV42!$G$10),"",[1]VNV42!$G$10)</f>
        <v>Vincom</v>
      </c>
      <c r="J18" s="330"/>
      <c r="K18" s="331">
        <f>IF(ISBLANK([1]VNV42!$G$11),"",[1]VNV42!$G$11)</f>
        <v>29</v>
      </c>
      <c r="L18" s="210" t="str">
        <f>IF(K18="NA","NA",IF($K18&gt;12,"No",IF(M18="NA","Yes","NA")))</f>
        <v>No</v>
      </c>
      <c r="M18" s="209" t="str">
        <f>IF(K18="NA","NA",IF(K18=0,P18,"NA"))</f>
        <v>NA</v>
      </c>
      <c r="N18" s="207">
        <f>IF(ISBLANK([1]VNV42!$G$13),"",[1]VNV42!$G$13)</f>
        <v>29</v>
      </c>
      <c r="O18" s="208">
        <f>IF(ISBLANK([1]VNV42!$G$14),"",[1]VNV42!$G$14)</f>
        <v>43239</v>
      </c>
      <c r="P18" s="208">
        <f>IF(ISBLANK([1]VNV42!$G$15),"",[1]VNV42!$G$15)</f>
        <v>44334</v>
      </c>
      <c r="Q18" s="207" t="str">
        <f>IF(ISBLANK([1]VNV42!$G$20),"",[1]VNV42!$G$20)</f>
        <v>NA</v>
      </c>
      <c r="R18" s="208" t="str">
        <f>IF(ISBLANK([1]VNV42!$G$21),"",[1]VNV42!$G$21)</f>
        <v/>
      </c>
      <c r="S18" s="208" t="str">
        <f>IF(ISBLANK([1]VNV42!$G$22),"",[1]VNV42!$G$22)</f>
        <v/>
      </c>
      <c r="T18" s="207" t="str">
        <f>IF(ISBLANK([1]VNV42!$G$23),"",[1]VNV42!$G$23)</f>
        <v>NA</v>
      </c>
      <c r="U18" s="207" t="str">
        <f>IF(ISBLANK([1]VNV42!$G$24),"",[1]VNV42!$G$24)</f>
        <v>NA</v>
      </c>
      <c r="V18" s="208" t="str">
        <f>IF(ISBLANK([1]VNV42!$G$25),"",[1]VNV42!$G$25)</f>
        <v/>
      </c>
      <c r="W18" s="208" t="str">
        <f>IF(ISBLANK([1]VNV42!$G$26),"",[1]VNV42!$G$26)</f>
        <v/>
      </c>
      <c r="X18" s="207" t="str">
        <f>IF(ISBLANK([1]VNV42!$G$27),"",[1]VNV42!$G$27)</f>
        <v>NA</v>
      </c>
      <c r="Y18" s="330"/>
      <c r="Z18" s="207" t="str">
        <f>IF(ISBLANK([1]VNV42!$G$29),"",[1]VNV42!$G$29)</f>
        <v>VND</v>
      </c>
      <c r="AA18" s="207" t="str">
        <f>IF(ISBLANK([1]VNV42!$G$30),"",[1]VNV42!$G$30)</f>
        <v>payable at the beginning</v>
      </c>
      <c r="AB18" s="207" t="str">
        <f>IF(ISBLANK([1]VNV42!$G$32),"",[1]VNV42!$G$32)</f>
        <v>Yes</v>
      </c>
      <c r="AC18" s="207" t="str">
        <f>IF(ISBLANK([1]VNV42!$G$36),"",[1]VNV42!$G$36)</f>
        <v>NA</v>
      </c>
      <c r="AD18" s="207" t="str">
        <f>IF(ISBLANK([1]VNV42!$G$40),"",[1]VNV42!$G$40)</f>
        <v>NA</v>
      </c>
      <c r="AE18" s="206" t="s">
        <v>49</v>
      </c>
      <c r="AF18" s="205"/>
      <c r="AG18" s="204">
        <v>1</v>
      </c>
      <c r="AH18" s="207" t="str">
        <f>IF(ISBLANK([1]VNV42!$G$45),"",[1]VNV42!$G$45)</f>
        <v>NA</v>
      </c>
      <c r="AI18" s="207" t="str">
        <f>IF(ISBLANK([1]VNV42!$G$49),"",[1]VNV42!$G$49)</f>
        <v>NA</v>
      </c>
      <c r="AJ18" s="207" t="str">
        <f>IF(ISBLANK([1]VNV42!$G$53),"",[1]VNV42!$G$53)</f>
        <v>NA</v>
      </c>
      <c r="AK18" s="206" t="str">
        <f>IF(T18="Yes","(pls select)","NA")</f>
        <v>NA</v>
      </c>
      <c r="AL18" s="205" t="str">
        <f>IF(T18="Yes","(pls provide)","NA")</f>
        <v>NA</v>
      </c>
      <c r="AM18" s="204" t="str">
        <f>IF(T18="Yes","(pls select)","NA")</f>
        <v>NA</v>
      </c>
      <c r="AN18" s="198">
        <f>IF(ISBLANK([1]VNV42!$G$57),"",[1]VNV42!$G$57)</f>
        <v>202135500</v>
      </c>
      <c r="AO18" s="198">
        <f>IF(ISBLANK([1]VNV42!$G$58),"",[1]VNV42!$G$58)</f>
        <v>172189500</v>
      </c>
      <c r="AP18" s="198">
        <f>IF(ISBLANK([1]VNV42!$G$59),"",[1]VNV42!$G$59)</f>
        <v>29946000</v>
      </c>
      <c r="AQ18" s="330"/>
      <c r="AR18" s="202">
        <f>IF(ISBLANK([1]VNV42!$G$62),"",[1]VNV42!$G$62)</f>
        <v>7.8E-2</v>
      </c>
      <c r="AS18" s="202">
        <f>IF(ISBLANK([1]VNV42!$G$63),"",[1]VNV42!$G$63)</f>
        <v>6.4999999999999997E-3</v>
      </c>
      <c r="AT18" s="329"/>
      <c r="AU18" s="328">
        <f>IF(ISBLANK([1]VNV42!$G$64),"",[1]VNV42!$G$64)</f>
        <v>1607102000</v>
      </c>
      <c r="AV18" s="198">
        <f>IF(ISBLANK([1]VNV42!$G$65),"",[1]VNV42!$G$65)</f>
        <v>1607102000</v>
      </c>
      <c r="AW18" s="198">
        <f>IF(ISBLANK([1]VNV42!$G$66),"",[1]VNV42!$G$66)</f>
        <v>0</v>
      </c>
      <c r="AX18" s="198" t="str">
        <f>IF(ISBLANK([1]VNV42!$G$67),"",[1]VNV42!$G$67)</f>
        <v/>
      </c>
      <c r="AY18" s="198" t="str">
        <f>IF(ISBLANK([1]VNV42!$G$68),"",[1]VNV42!$G$68)</f>
        <v/>
      </c>
      <c r="AZ18" s="198" t="str">
        <f>IF(ISBLANK([1]VNV42!$G$69),"",[1]VNV42!$G$69)</f>
        <v/>
      </c>
      <c r="BA18" s="329"/>
      <c r="BB18" s="328">
        <f>IF(ISBLANK([1]VNV42!$G$70),"",[1]VNV42!$G$70)</f>
        <v>1522398594.9171689</v>
      </c>
      <c r="BC18" s="198">
        <f>IF(ISBLANK([1]VNV42!$G$71),"",[1]VNV42!$G$71)</f>
        <v>1465002094.9171689</v>
      </c>
      <c r="BD18" s="199">
        <f>IF(ISBLANK([1]VNV42!$G$72),"",[1]VNV42!$G$72)</f>
        <v>57396500</v>
      </c>
      <c r="BE18" s="199">
        <f>IF(ISBLANK([1]VNV42!$H$72),"",[1]VNV42!$H$72)</f>
        <v>0</v>
      </c>
      <c r="BF18" s="198" t="str">
        <f>IF(ISBLANK([1]VNV42!$G$73),"",[1]VNV42!$G$73)</f>
        <v/>
      </c>
      <c r="BG18" s="198" t="str">
        <f>IF(ISBLANK([1]VNV42!$G$74),"",[1]VNV42!$G$74)</f>
        <v/>
      </c>
      <c r="BH18" s="199" t="str">
        <f>IF(ISBLANK([1]VNV42!$G$75),"",[1]VNV42!$G$75)</f>
        <v/>
      </c>
      <c r="BI18" s="198">
        <f>IF(ISBLANK([1]VNV42!$H$75),"",[1]VNV42!$H$75)</f>
        <v>0</v>
      </c>
    </row>
    <row r="19" spans="1:61" s="197" customFormat="1" x14ac:dyDescent="0.25">
      <c r="A19" s="330"/>
      <c r="B19" s="207" t="str">
        <f>IF(ISBLANK([1]VNV89!$G$4),"",[1]VNV89!$G$4)</f>
        <v>Office</v>
      </c>
      <c r="C19" s="207" t="str">
        <f>IF(ISBLANK([1]VNV89!$G$5),"",[1]VNV89!$G$5)</f>
        <v>VNV89</v>
      </c>
      <c r="D19" s="207" t="str">
        <f>IF(ISBLANK([1]VNV89!$G$6),"",[1]VNV89!$G$6)</f>
        <v>Office</v>
      </c>
      <c r="E19" s="207" t="str">
        <f>IF(ISBLANK([1]VNV89!$G$7),"",[1]VNV89!$G$7)</f>
        <v>140 Nguyen Trai, Ward 3, Dist. 5, HCMC</v>
      </c>
      <c r="F19" s="213">
        <f>IF(ISBLANK([1]VNV89!$G$8),"",[1]VNV89!$G$8)</f>
        <v>84.6</v>
      </c>
      <c r="G19" s="212" t="str">
        <f>IF(ISBLANK([1]VNV89!$H$8),"",[1]VNV89!$H$8)</f>
        <v>sq. m</v>
      </c>
      <c r="H19" s="207" t="str">
        <f>IF(ISBLANK([1]VNV89!$G$9),"",[1]VNV89!$G$9)</f>
        <v>Gior Fashion Company Limited</v>
      </c>
      <c r="I19" s="207" t="str">
        <f>IF(ISBLANK([1]VNV89!$G$10),"",[1]VNV89!$G$10)</f>
        <v>Dang Thi Thu Thuy</v>
      </c>
      <c r="J19" s="330"/>
      <c r="K19" s="331">
        <f>IF(ISBLANK([1]VNV89!$G$11),"",[1]VNV89!$G$11)</f>
        <v>20</v>
      </c>
      <c r="L19" s="210" t="str">
        <f>IF(K19="NA","NA",IF($K19&gt;12,"No",IF(M19="NA","Yes","NA")))</f>
        <v>No</v>
      </c>
      <c r="M19" s="209" t="str">
        <f>IF(K19="NA","NA",IF(K19=0,P19,"NA"))</f>
        <v>NA</v>
      </c>
      <c r="N19" s="207">
        <f>IF(ISBLANK([1]VNV89!$G$13),"",[1]VNV89!$G$13)</f>
        <v>20</v>
      </c>
      <c r="O19" s="208">
        <f>IF(ISBLANK([1]VNV89!$G$14),"",[1]VNV89!$G$14)</f>
        <v>42566</v>
      </c>
      <c r="P19" s="208">
        <f>IF(ISBLANK([1]VNV89!$G$15),"",[1]VNV89!$G$15)</f>
        <v>44088</v>
      </c>
      <c r="Q19" s="207" t="str">
        <f>IF(ISBLANK([1]VNV89!$G$20),"",[1]VNV89!$G$20)</f>
        <v>NA</v>
      </c>
      <c r="R19" s="208" t="str">
        <f>IF(ISBLANK([1]VNV89!$G$21),"",[1]VNV89!$G$21)</f>
        <v/>
      </c>
      <c r="S19" s="208" t="str">
        <f>IF(ISBLANK([1]VNV89!$G$22),"",[1]VNV89!$G$22)</f>
        <v/>
      </c>
      <c r="T19" s="207" t="str">
        <f>IF(ISBLANK([1]VNV89!$G$23),"",[1]VNV89!$G$23)</f>
        <v>NA</v>
      </c>
      <c r="U19" s="207" t="str">
        <f>IF(ISBLANK([1]VNV89!$G$24),"",[1]VNV89!$G$24)</f>
        <v>NA</v>
      </c>
      <c r="V19" s="208" t="str">
        <f>IF(ISBLANK([1]VNV89!$G$25),"",[1]VNV89!$G$25)</f>
        <v/>
      </c>
      <c r="W19" s="208" t="str">
        <f>IF(ISBLANK([1]VNV89!$G$26),"",[1]VNV89!$G$26)</f>
        <v/>
      </c>
      <c r="X19" s="207" t="str">
        <f>IF(ISBLANK([1]VNV89!$G$27),"",[1]VNV89!$G$27)</f>
        <v>NA</v>
      </c>
      <c r="Y19" s="330"/>
      <c r="Z19" s="207" t="str">
        <f>IF(ISBLANK([1]VNV89!$G$29),"",[1]VNV89!$G$29)</f>
        <v>VND</v>
      </c>
      <c r="AA19" s="207" t="str">
        <f>IF(ISBLANK([1]VNV89!$G$30),"",[1]VNV89!$G$30)</f>
        <v>payable at the beginning</v>
      </c>
      <c r="AB19" s="207" t="str">
        <f>IF(ISBLANK([1]VNV89!$G$32),"",[1]VNV89!$G$32)</f>
        <v>Yes</v>
      </c>
      <c r="AC19" s="207" t="str">
        <f>IF(ISBLANK([1]VNV89!$G$36),"",[1]VNV89!$G$36)</f>
        <v>NA</v>
      </c>
      <c r="AD19" s="207" t="str">
        <f>IF(ISBLANK([1]VNV89!$G$40),"",[1]VNV89!$G$40)</f>
        <v>NA</v>
      </c>
      <c r="AE19" s="206" t="s">
        <v>49</v>
      </c>
      <c r="AF19" s="205"/>
      <c r="AG19" s="204">
        <v>3</v>
      </c>
      <c r="AH19" s="207" t="str">
        <f>IF(ISBLANK([1]VNV89!$G$45),"",[1]VNV89!$G$45)</f>
        <v>NA</v>
      </c>
      <c r="AI19" s="207" t="str">
        <f>IF(ISBLANK([1]VNV89!$G$49),"",[1]VNV89!$G$49)</f>
        <v>NA</v>
      </c>
      <c r="AJ19" s="207" t="str">
        <f>IF(ISBLANK([1]VNV89!$G$53),"",[1]VNV89!$G$53)</f>
        <v>NA</v>
      </c>
      <c r="AK19" s="206" t="str">
        <f>IF(T19="Yes","(pls select)","NA")</f>
        <v>NA</v>
      </c>
      <c r="AL19" s="205" t="str">
        <f>IF(T19="Yes","(pls provide)","NA")</f>
        <v>NA</v>
      </c>
      <c r="AM19" s="204" t="str">
        <f>IF(T19="Yes","(pls select)","NA")</f>
        <v>NA</v>
      </c>
      <c r="AN19" s="198">
        <f>IF(ISBLANK([1]VNV89!$G$57),"",[1]VNV89!$G$57)</f>
        <v>210000000</v>
      </c>
      <c r="AO19" s="198">
        <f>IF(ISBLANK([1]VNV89!$G$58),"",[1]VNV89!$G$58)</f>
        <v>210000000</v>
      </c>
      <c r="AP19" s="198" t="str">
        <f>IF(ISBLANK([1]VNV89!$G$59),"",[1]VNV89!$G$59)</f>
        <v/>
      </c>
      <c r="AQ19" s="330"/>
      <c r="AR19" s="202">
        <f>IF(ISBLANK([1]VNV89!$G$62),"",[1]VNV89!$G$62)</f>
        <v>7.8E-2</v>
      </c>
      <c r="AS19" s="202">
        <f>IF(ISBLANK([1]VNV89!$G$63),"",[1]VNV89!$G$63)</f>
        <v>6.4999999999999997E-3</v>
      </c>
      <c r="AT19" s="329"/>
      <c r="AU19" s="328">
        <f>IF(ISBLANK([1]VNV89!$G$64),"",[1]VNV89!$G$64)</f>
        <v>928888888.88888896</v>
      </c>
      <c r="AV19" s="198">
        <f>IF(ISBLANK([1]VNV89!$G$65),"",[1]VNV89!$G$65)</f>
        <v>928888888.88888896</v>
      </c>
      <c r="AW19" s="198">
        <f>IF(ISBLANK([1]VNV89!$G$66),"",[1]VNV89!$G$66)</f>
        <v>0</v>
      </c>
      <c r="AX19" s="198" t="str">
        <f>IF(ISBLANK([1]VNV89!$G$67),"",[1]VNV89!$G$67)</f>
        <v/>
      </c>
      <c r="AY19" s="198" t="str">
        <f>IF(ISBLANK([1]VNV89!$G$68),"",[1]VNV89!$G$68)</f>
        <v/>
      </c>
      <c r="AZ19" s="198" t="str">
        <f>IF(ISBLANK([1]VNV89!$G$69),"",[1]VNV89!$G$69)</f>
        <v/>
      </c>
      <c r="BA19" s="329"/>
      <c r="BB19" s="328">
        <f>IF(ISBLANK([1]VNV89!$G$70),"",[1]VNV89!$G$70)</f>
        <v>920051838.81066966</v>
      </c>
      <c r="BC19" s="198">
        <f>IF(ISBLANK([1]VNV89!$G$71),"",[1]VNV89!$G$71)</f>
        <v>871162949.92178082</v>
      </c>
      <c r="BD19" s="199">
        <f>IF(ISBLANK([1]VNV89!$G$72),"",[1]VNV89!$G$72)</f>
        <v>48888888.888888888</v>
      </c>
      <c r="BE19" s="199">
        <f>IF(ISBLANK([1]VNV89!$H$72),"",[1]VNV89!$H$72)</f>
        <v>0</v>
      </c>
      <c r="BF19" s="198" t="str">
        <f>IF(ISBLANK([1]VNV89!$G$73),"",[1]VNV89!$G$73)</f>
        <v/>
      </c>
      <c r="BG19" s="198" t="str">
        <f>IF(ISBLANK([1]VNV89!$G$74),"",[1]VNV89!$G$74)</f>
        <v/>
      </c>
      <c r="BH19" s="199" t="str">
        <f>IF(ISBLANK([1]VNV89!$G$75),"",[1]VNV89!$G$75)</f>
        <v/>
      </c>
      <c r="BI19" s="198">
        <f>IF(ISBLANK([1]VNV89!$H$75),"",[1]VNV89!$H$75)</f>
        <v>0</v>
      </c>
    </row>
    <row r="20" spans="1:61" s="197" customFormat="1" x14ac:dyDescent="0.25">
      <c r="A20" s="330"/>
      <c r="B20" s="207" t="str">
        <f>IF(ISBLANK([1]VNV20!$G$4),"",[1]VNV20!$G$4)</f>
        <v>Shop</v>
      </c>
      <c r="C20" s="207" t="str">
        <f>IF(ISBLANK([1]VNV20!$G$5),"",[1]VNV20!$G$5)</f>
        <v>VNV20</v>
      </c>
      <c r="D20" s="207" t="str">
        <f>IF(ISBLANK([1]VNV20!$G$6),"",[1]VNV20!$G$6)</f>
        <v>Lotte</v>
      </c>
      <c r="E20" s="207" t="str">
        <f>IF(ISBLANK([1]VNV20!$G$7),"",[1]VNV20!$G$7)</f>
        <v>3F Lotte Center Hanoi, 54 Lieu Giai, Cong Vi Ward, Ba Dinh Dist., Ha Noi</v>
      </c>
      <c r="F20" s="213">
        <f>IF(ISBLANK([1]VNV20!$G$8),"",[1]VNV20!$G$8)</f>
        <v>100.2</v>
      </c>
      <c r="G20" s="212" t="str">
        <f>IF(ISBLANK([1]VNV20!$H$8),"",[1]VNV20!$H$8)</f>
        <v>sq. m</v>
      </c>
      <c r="H20" s="207" t="str">
        <f>IF(ISBLANK([1]VNV20!$G$9),"",[1]VNV20!$G$9)</f>
        <v>Gior Fashion Company Limited</v>
      </c>
      <c r="I20" s="207" t="str">
        <f>IF(ISBLANK([1]VNV20!$G$10),"",[1]VNV20!$G$10)</f>
        <v>Lotte Shopping Plaza</v>
      </c>
      <c r="J20" s="330"/>
      <c r="K20" s="331">
        <f>IF(ISBLANK([1]VNV20!$G$11),"",[1]VNV20!$G$11)</f>
        <v>19</v>
      </c>
      <c r="L20" s="210" t="str">
        <f>IF(K20="NA","NA",IF($K20&gt;12,"No",IF(M20="NA","Yes","NA")))</f>
        <v>No</v>
      </c>
      <c r="M20" s="209" t="str">
        <f>IF(K20="NA","NA",IF(K20=0,P20,"NA"))</f>
        <v>NA</v>
      </c>
      <c r="N20" s="207">
        <f>IF(ISBLANK([1]VNV20!$G$13),"",[1]VNV20!$G$13)</f>
        <v>19</v>
      </c>
      <c r="O20" s="208">
        <f>IF(ISBLANK([1]VNV20!$G$14),"",[1]VNV20!$G$14)</f>
        <v>43333</v>
      </c>
      <c r="P20" s="208">
        <f>IF(ISBLANK([1]VNV20!$G$15),"",[1]VNV20!$G$15)</f>
        <v>44043</v>
      </c>
      <c r="Q20" s="207" t="str">
        <f>IF(ISBLANK([1]VNV20!$G$20),"",[1]VNV20!$G$20)</f>
        <v>NA</v>
      </c>
      <c r="R20" s="208" t="str">
        <f>IF(ISBLANK([1]VNV20!$G$21),"",[1]VNV20!$G$21)</f>
        <v/>
      </c>
      <c r="S20" s="208" t="str">
        <f>IF(ISBLANK([1]VNV20!$G$22),"",[1]VNV20!$G$22)</f>
        <v/>
      </c>
      <c r="T20" s="207" t="str">
        <f>IF(ISBLANK([1]VNV20!$G$23),"",[1]VNV20!$G$23)</f>
        <v>NA</v>
      </c>
      <c r="U20" s="207" t="str">
        <f>IF(ISBLANK([1]VNV20!$G$24),"",[1]VNV20!$G$24)</f>
        <v>NA</v>
      </c>
      <c r="V20" s="208" t="str">
        <f>IF(ISBLANK([1]VNV20!$G$25),"",[1]VNV20!$G$25)</f>
        <v/>
      </c>
      <c r="W20" s="208" t="str">
        <f>IF(ISBLANK([1]VNV20!$G$26),"",[1]VNV20!$G$26)</f>
        <v/>
      </c>
      <c r="X20" s="207" t="str">
        <f>IF(ISBLANK([1]VNV20!$G$27),"",[1]VNV20!$G$27)</f>
        <v>NA</v>
      </c>
      <c r="Y20" s="330"/>
      <c r="Z20" s="207" t="str">
        <f>IF(ISBLANK([1]VNV20!$G$29),"",[1]VNV20!$G$29)</f>
        <v>VND</v>
      </c>
      <c r="AA20" s="207" t="str">
        <f>IF(ISBLANK([1]VNV20!$G$30),"",[1]VNV20!$G$30)</f>
        <v>payable at the beginning</v>
      </c>
      <c r="AB20" s="207" t="str">
        <f>IF(ISBLANK([1]VNV20!$G$32),"",[1]VNV20!$G$32)</f>
        <v>Yes</v>
      </c>
      <c r="AC20" s="207" t="str">
        <f>IF(ISBLANK([1]VNV20!$G$36),"",[1]VNV20!$G$36)</f>
        <v>NA</v>
      </c>
      <c r="AD20" s="207" t="str">
        <f>IF(ISBLANK([1]VNV20!$G$40),"",[1]VNV20!$G$40)</f>
        <v>NA</v>
      </c>
      <c r="AE20" s="206" t="s">
        <v>47</v>
      </c>
      <c r="AF20" s="205"/>
      <c r="AG20" s="204">
        <v>2</v>
      </c>
      <c r="AH20" s="207" t="str">
        <f>IF(ISBLANK([1]VNV20!$G$45),"",[1]VNV20!$G$45)</f>
        <v>NA</v>
      </c>
      <c r="AI20" s="207" t="str">
        <f>IF(ISBLANK([1]VNV20!$G$49),"",[1]VNV20!$G$49)</f>
        <v>NA</v>
      </c>
      <c r="AJ20" s="207" t="str">
        <f>IF(ISBLANK([1]VNV20!$G$53),"",[1]VNV20!$G$53)</f>
        <v>NA</v>
      </c>
      <c r="AK20" s="206" t="str">
        <f>IF(T20="Yes","(pls select)","NA")</f>
        <v>NA</v>
      </c>
      <c r="AL20" s="205" t="str">
        <f>IF(T20="Yes","(pls provide)","NA")</f>
        <v>NA</v>
      </c>
      <c r="AM20" s="204" t="str">
        <f>IF(T20="Yes","(pls select)","NA")</f>
        <v>NA</v>
      </c>
      <c r="AN20" s="198">
        <f>IF(ISBLANK([1]VNV20!$G$57),"",[1]VNV20!$G$57)</f>
        <v>276552000</v>
      </c>
      <c r="AO20" s="198">
        <f>IF(ISBLANK([1]VNV20!$G$58),"",[1]VNV20!$G$58)</f>
        <v>207414000</v>
      </c>
      <c r="AP20" s="198">
        <f>IF(ISBLANK([1]VNV20!$G$59),"",[1]VNV20!$G$59)</f>
        <v>69138000</v>
      </c>
      <c r="AQ20" s="330"/>
      <c r="AR20" s="202">
        <f>IF(ISBLANK([1]VNV20!$G$62),"",[1]VNV20!$G$62)</f>
        <v>7.8E-2</v>
      </c>
      <c r="AS20" s="202">
        <f>IF(ISBLANK([1]VNV20!$G$63),"",[1]VNV20!$G$63)</f>
        <v>6.4999999999999997E-3</v>
      </c>
      <c r="AT20" s="329"/>
      <c r="AU20" s="328">
        <f>IF(ISBLANK([1]VNV20!$G$64),"",[1]VNV20!$G$64)</f>
        <v>1244484000</v>
      </c>
      <c r="AV20" s="198">
        <f>IF(ISBLANK([1]VNV20!$G$65),"",[1]VNV20!$G$65)</f>
        <v>1244484000</v>
      </c>
      <c r="AW20" s="198">
        <f>IF(ISBLANK([1]VNV20!$G$66),"",[1]VNV20!$G$66)</f>
        <v>0</v>
      </c>
      <c r="AX20" s="198" t="str">
        <f>IF(ISBLANK([1]VNV20!$G$67),"",[1]VNV20!$G$67)</f>
        <v/>
      </c>
      <c r="AY20" s="198" t="str">
        <f>IF(ISBLANK([1]VNV20!$G$68),"",[1]VNV20!$G$68)</f>
        <v/>
      </c>
      <c r="AZ20" s="198" t="str">
        <f>IF(ISBLANK([1]VNV20!$G$69),"",[1]VNV20!$G$69)</f>
        <v/>
      </c>
      <c r="BA20" s="329"/>
      <c r="BB20" s="328">
        <f>IF(ISBLANK([1]VNV20!$G$70),"",[1]VNV20!$G$70)</f>
        <v>1239994678.2524607</v>
      </c>
      <c r="BC20" s="198">
        <f>IF(ISBLANK([1]VNV20!$G$71),"",[1]VNV20!$G$71)</f>
        <v>1170856678.2524607</v>
      </c>
      <c r="BD20" s="199">
        <f>IF(ISBLANK([1]VNV20!$G$72),"",[1]VNV20!$G$72)</f>
        <v>69138000</v>
      </c>
      <c r="BE20" s="199">
        <f>IF(ISBLANK([1]VNV20!$H$72),"",[1]VNV20!$H$72)</f>
        <v>0</v>
      </c>
      <c r="BF20" s="198" t="str">
        <f>IF(ISBLANK([1]VNV20!$G$73),"",[1]VNV20!$G$73)</f>
        <v/>
      </c>
      <c r="BG20" s="198" t="str">
        <f>IF(ISBLANK([1]VNV20!$G$74),"",[1]VNV20!$G$74)</f>
        <v/>
      </c>
      <c r="BH20" s="199" t="str">
        <f>IF(ISBLANK([1]VNV20!$G$75),"",[1]VNV20!$G$75)</f>
        <v/>
      </c>
      <c r="BI20" s="198">
        <f>IF(ISBLANK([1]VNV20!$H$75),"",[1]VNV20!$H$75)</f>
        <v>0</v>
      </c>
    </row>
    <row r="21" spans="1:61" s="197" customFormat="1" x14ac:dyDescent="0.25">
      <c r="A21" s="330"/>
      <c r="B21" s="207" t="str">
        <f>IF(ISBLANK([1]T25!$G$4),"",[1]T25!$G$4)</f>
        <v>(pls select)</v>
      </c>
      <c r="C21" s="207" t="str">
        <f>IF(ISBLANK([1]T25!$G$5),"",[1]T25!$G$5)</f>
        <v/>
      </c>
      <c r="D21" s="207" t="str">
        <f>IF(ISBLANK([1]T25!$G$6),"",[1]T25!$G$6)</f>
        <v/>
      </c>
      <c r="E21" s="207" t="str">
        <f>IF(ISBLANK([1]T25!$G$7),"",[1]T25!$G$7)</f>
        <v/>
      </c>
      <c r="F21" s="213" t="str">
        <f>IF(ISBLANK([1]T25!$G$8),"",[1]T25!$G$8)</f>
        <v/>
      </c>
      <c r="G21" s="212" t="str">
        <f>IF(ISBLANK([1]T25!$H$8),"",[1]T25!$H$8)</f>
        <v>(pls select)</v>
      </c>
      <c r="H21" s="207" t="str">
        <f>IF(ISBLANK([1]T25!$G$9),"",[1]T25!$G$9)</f>
        <v/>
      </c>
      <c r="I21" s="207" t="str">
        <f>IF(ISBLANK([1]T25!$G$10),"",[1]T25!$G$10)</f>
        <v/>
      </c>
      <c r="J21" s="330"/>
      <c r="K21" s="331" t="str">
        <f>IF(ISBLANK([1]T25!$G$11),"",[1]T25!$G$11)</f>
        <v>NA</v>
      </c>
      <c r="L21" s="210" t="str">
        <f>IF(K21="NA","NA",IF($K21&gt;12,"No",IF(M21="NA","Yes","NA")))</f>
        <v>NA</v>
      </c>
      <c r="M21" s="209" t="str">
        <f>IF(K21="NA","NA",IF(K21=0,P21,"NA"))</f>
        <v>NA</v>
      </c>
      <c r="N21" s="207" t="str">
        <f>IF(ISBLANK([1]T25!$G$13),"",[1]T25!$G$13)</f>
        <v>NA</v>
      </c>
      <c r="O21" s="208" t="str">
        <f>IF(ISBLANK([1]T25!$G$14),"",[1]T25!$G$14)</f>
        <v/>
      </c>
      <c r="P21" s="208" t="str">
        <f>IF(ISBLANK([1]T25!$G$15),"",[1]T25!$G$15)</f>
        <v/>
      </c>
      <c r="Q21" s="207" t="str">
        <f>IF(ISBLANK([1]T25!$G$20),"",[1]T25!$G$20)</f>
        <v>NA</v>
      </c>
      <c r="R21" s="208" t="str">
        <f>IF(ISBLANK([1]T25!$G$21),"",[1]T25!$G$21)</f>
        <v/>
      </c>
      <c r="S21" s="208" t="str">
        <f>IF(ISBLANK([1]T25!$G$22),"",[1]T25!$G$22)</f>
        <v/>
      </c>
      <c r="T21" s="207" t="str">
        <f>IF(ISBLANK([1]T25!$G$23),"",[1]T25!$G$23)</f>
        <v>NA</v>
      </c>
      <c r="U21" s="207" t="str">
        <f>IF(ISBLANK([1]T25!$G$24),"",[1]T25!$G$24)</f>
        <v>NA</v>
      </c>
      <c r="V21" s="208" t="str">
        <f>IF(ISBLANK([1]T25!$G$25),"",[1]T25!$G$25)</f>
        <v/>
      </c>
      <c r="W21" s="208" t="str">
        <f>IF(ISBLANK([1]T25!$G$26),"",[1]T25!$G$26)</f>
        <v/>
      </c>
      <c r="X21" s="207" t="str">
        <f>IF(ISBLANK([1]T25!$G$27),"",[1]T25!$G$27)</f>
        <v>NA</v>
      </c>
      <c r="Y21" s="330"/>
      <c r="Z21" s="207" t="str">
        <f>IF(ISBLANK([1]T25!$G$29),"",[1]T25!$G$29)</f>
        <v>VND</v>
      </c>
      <c r="AA21" s="207" t="str">
        <f>IF(ISBLANK([1]T25!$G$30),"",[1]T25!$G$30)</f>
        <v>payable at the beginning</v>
      </c>
      <c r="AB21" s="207" t="str">
        <f>IF(ISBLANK([1]T25!$G$32),"",[1]T25!$G$32)</f>
        <v>(pls select)</v>
      </c>
      <c r="AC21" s="207" t="str">
        <f>IF(ISBLANK([1]T25!$G$36),"",[1]T25!$G$36)</f>
        <v>(pls select)</v>
      </c>
      <c r="AD21" s="207" t="str">
        <f>IF(ISBLANK([1]T25!$G$40),"",[1]T25!$G$40)</f>
        <v>(pls select)</v>
      </c>
      <c r="AE21" s="206" t="s">
        <v>5</v>
      </c>
      <c r="AF21" s="205"/>
      <c r="AG21" s="204" t="s">
        <v>5</v>
      </c>
      <c r="AH21" s="207" t="str">
        <f>IF(ISBLANK([1]T25!$G$45),"",[1]T25!$G$45)</f>
        <v>NA</v>
      </c>
      <c r="AI21" s="207" t="str">
        <f>IF(ISBLANK([1]T25!$G$49),"",[1]T25!$G$49)</f>
        <v>NA</v>
      </c>
      <c r="AJ21" s="207" t="str">
        <f>IF(ISBLANK([1]T25!$G$53),"",[1]T25!$G$53)</f>
        <v>NA</v>
      </c>
      <c r="AK21" s="206" t="str">
        <f>IF(T21="Yes","(pls select)","NA")</f>
        <v>NA</v>
      </c>
      <c r="AL21" s="205" t="str">
        <f>IF(T21="Yes","(pls provide)","NA")</f>
        <v>NA</v>
      </c>
      <c r="AM21" s="204" t="str">
        <f>IF(T21="Yes","(pls select)","NA")</f>
        <v>NA</v>
      </c>
      <c r="AN21" s="198">
        <f>IF(ISBLANK([1]T25!$G$57),"",[1]T25!$G$57)</f>
        <v>0</v>
      </c>
      <c r="AO21" s="198" t="str">
        <f>IF(ISBLANK([1]T25!$G$58),"",[1]T25!$G$58)</f>
        <v/>
      </c>
      <c r="AP21" s="198" t="str">
        <f>IF(ISBLANK([1]T25!$G$59),"",[1]T25!$G$59)</f>
        <v/>
      </c>
      <c r="AQ21" s="330"/>
      <c r="AR21" s="202">
        <f>IF(ISBLANK([1]T25!$G$62),"",[1]T25!$G$62)</f>
        <v>0</v>
      </c>
      <c r="AS21" s="202">
        <f>IF(ISBLANK([1]T25!$G$63),"",[1]T25!$G$63)</f>
        <v>0</v>
      </c>
      <c r="AT21" s="329"/>
      <c r="AU21" s="328">
        <f>IF(ISBLANK([1]T25!$G$64),"",[1]T25!$G$64)</f>
        <v>0</v>
      </c>
      <c r="AV21" s="198">
        <f>IF(ISBLANK([1]T25!$G$65),"",[1]T25!$G$65)</f>
        <v>0</v>
      </c>
      <c r="AW21" s="198">
        <f>IF(ISBLANK([1]T25!$G$66),"",[1]T25!$G$66)</f>
        <v>0</v>
      </c>
      <c r="AX21" s="198" t="str">
        <f>IF(ISBLANK([1]T25!$G$67),"",[1]T25!$G$67)</f>
        <v/>
      </c>
      <c r="AY21" s="198" t="str">
        <f>IF(ISBLANK([1]T25!$G$68),"",[1]T25!$G$68)</f>
        <v/>
      </c>
      <c r="AZ21" s="198" t="str">
        <f>IF(ISBLANK([1]T25!$G$69),"",[1]T25!$G$69)</f>
        <v/>
      </c>
      <c r="BA21" s="329"/>
      <c r="BB21" s="328">
        <f>IF(ISBLANK([1]T25!$G$70),"",[1]T25!$G$70)</f>
        <v>0</v>
      </c>
      <c r="BC21" s="198">
        <f>IF(ISBLANK([1]T25!$G$71),"",[1]T25!$G$71)</f>
        <v>0</v>
      </c>
      <c r="BD21" s="199">
        <f>IF(ISBLANK([1]T25!$G$72),"",[1]T25!$G$72)</f>
        <v>0</v>
      </c>
      <c r="BE21" s="199">
        <f>IF(ISBLANK([1]T25!$H$72),"",[1]T25!$H$72)</f>
        <v>0</v>
      </c>
      <c r="BF21" s="198" t="str">
        <f>IF(ISBLANK([1]T25!$G$73),"",[1]T25!$G$73)</f>
        <v/>
      </c>
      <c r="BG21" s="198" t="str">
        <f>IF(ISBLANK([1]T25!$G$74),"",[1]T25!$G$74)</f>
        <v/>
      </c>
      <c r="BH21" s="199" t="str">
        <f>IF(ISBLANK([1]T25!$G$75),"",[1]T25!$G$75)</f>
        <v/>
      </c>
      <c r="BI21" s="198">
        <f>IF(ISBLANK([1]T25!$H$75),"",[1]T25!$H$75)</f>
        <v>0</v>
      </c>
    </row>
    <row r="22" spans="1:61" s="197" customFormat="1" x14ac:dyDescent="0.25">
      <c r="A22" s="330"/>
      <c r="B22" s="207" t="str">
        <f>IF(ISBLANK([1]T26!$G$4),"",[1]T26!$G$4)</f>
        <v>(pls select)</v>
      </c>
      <c r="C22" s="207" t="str">
        <f>IF(ISBLANK([1]T26!$G$5),"",[1]T26!$G$5)</f>
        <v/>
      </c>
      <c r="D22" s="207" t="str">
        <f>IF(ISBLANK([1]T26!$G$6),"",[1]T26!$G$6)</f>
        <v/>
      </c>
      <c r="E22" s="207" t="str">
        <f>IF(ISBLANK([1]T26!$G$7),"",[1]T26!$G$7)</f>
        <v/>
      </c>
      <c r="F22" s="213" t="str">
        <f>IF(ISBLANK([1]T26!$G$8),"",[1]T26!$G$8)</f>
        <v/>
      </c>
      <c r="G22" s="212" t="str">
        <f>IF(ISBLANK([1]T26!$H$8),"",[1]T26!$H$8)</f>
        <v>(pls select)</v>
      </c>
      <c r="H22" s="207" t="str">
        <f>IF(ISBLANK([1]T26!$G$9),"",[1]T26!$G$9)</f>
        <v/>
      </c>
      <c r="I22" s="207" t="str">
        <f>IF(ISBLANK([1]T26!$G$10),"",[1]T26!$G$10)</f>
        <v/>
      </c>
      <c r="J22" s="330"/>
      <c r="K22" s="331" t="str">
        <f>IF(ISBLANK([1]T26!$G$11),"",[1]T26!$G$11)</f>
        <v>NA</v>
      </c>
      <c r="L22" s="210" t="str">
        <f>IF(K22="NA","NA",IF($K22&gt;12,"No",IF(M22="NA","Yes","NA")))</f>
        <v>NA</v>
      </c>
      <c r="M22" s="209" t="str">
        <f>IF(K22="NA","NA",IF(K22=0,P22,"NA"))</f>
        <v>NA</v>
      </c>
      <c r="N22" s="207" t="str">
        <f>IF(ISBLANK([1]T26!$G$13),"",[1]T26!$G$13)</f>
        <v>NA</v>
      </c>
      <c r="O22" s="208" t="str">
        <f>IF(ISBLANK([1]T26!$G$14),"",[1]T26!$G$14)</f>
        <v/>
      </c>
      <c r="P22" s="208" t="str">
        <f>IF(ISBLANK([1]T26!$G$15),"",[1]T26!$G$15)</f>
        <v/>
      </c>
      <c r="Q22" s="207" t="str">
        <f>IF(ISBLANK([1]T26!$G$20),"",[1]T26!$G$20)</f>
        <v>NA</v>
      </c>
      <c r="R22" s="208" t="str">
        <f>IF(ISBLANK([1]T26!$G$21),"",[1]T26!$G$21)</f>
        <v/>
      </c>
      <c r="S22" s="208" t="str">
        <f>IF(ISBLANK([1]T26!$G$22),"",[1]T26!$G$22)</f>
        <v/>
      </c>
      <c r="T22" s="207" t="str">
        <f>IF(ISBLANK([1]T26!$G$23),"",[1]T26!$G$23)</f>
        <v>NA</v>
      </c>
      <c r="U22" s="207" t="str">
        <f>IF(ISBLANK([1]T26!$G$24),"",[1]T26!$G$24)</f>
        <v>NA</v>
      </c>
      <c r="V22" s="208" t="str">
        <f>IF(ISBLANK([1]T26!$G$25),"",[1]T26!$G$25)</f>
        <v/>
      </c>
      <c r="W22" s="208" t="str">
        <f>IF(ISBLANK([1]T26!$G$26),"",[1]T26!$G$26)</f>
        <v/>
      </c>
      <c r="X22" s="207" t="str">
        <f>IF(ISBLANK([1]T26!$G$27),"",[1]T26!$G$27)</f>
        <v>NA</v>
      </c>
      <c r="Y22" s="330"/>
      <c r="Z22" s="207" t="str">
        <f>IF(ISBLANK([1]T26!$G$29),"",[1]T26!$G$29)</f>
        <v>VND</v>
      </c>
      <c r="AA22" s="207" t="str">
        <f>IF(ISBLANK([1]T26!$G$30),"",[1]T26!$G$30)</f>
        <v>payable at the beginning</v>
      </c>
      <c r="AB22" s="207" t="str">
        <f>IF(ISBLANK([1]T26!$G$32),"",[1]T26!$G$32)</f>
        <v>(pls select)</v>
      </c>
      <c r="AC22" s="207" t="str">
        <f>IF(ISBLANK([1]T26!$G$36),"",[1]T26!$G$36)</f>
        <v>(pls select)</v>
      </c>
      <c r="AD22" s="207" t="str">
        <f>IF(ISBLANK([1]T26!$G$40),"",[1]T26!$G$40)</f>
        <v>(pls select)</v>
      </c>
      <c r="AE22" s="206" t="s">
        <v>5</v>
      </c>
      <c r="AF22" s="205"/>
      <c r="AG22" s="204" t="s">
        <v>5</v>
      </c>
      <c r="AH22" s="207" t="str">
        <f>IF(ISBLANK([1]T26!$G$45),"",[1]T26!$G$45)</f>
        <v>NA</v>
      </c>
      <c r="AI22" s="207" t="str">
        <f>IF(ISBLANK([1]T26!$G$49),"",[1]T26!$G$49)</f>
        <v>NA</v>
      </c>
      <c r="AJ22" s="207" t="str">
        <f>IF(ISBLANK([1]T26!$G$53),"",[1]T26!$G$53)</f>
        <v>NA</v>
      </c>
      <c r="AK22" s="206" t="str">
        <f>IF(T22="Yes","(pls select)","NA")</f>
        <v>NA</v>
      </c>
      <c r="AL22" s="205" t="str">
        <f>IF(T22="Yes","(pls provide)","NA")</f>
        <v>NA</v>
      </c>
      <c r="AM22" s="204" t="str">
        <f>IF(T22="Yes","(pls select)","NA")</f>
        <v>NA</v>
      </c>
      <c r="AN22" s="198">
        <f>IF(ISBLANK([1]T26!$G$57),"",[1]T26!$G$57)</f>
        <v>0</v>
      </c>
      <c r="AO22" s="198" t="str">
        <f>IF(ISBLANK([1]T26!$G$58),"",[1]T26!$G$58)</f>
        <v/>
      </c>
      <c r="AP22" s="198" t="str">
        <f>IF(ISBLANK([1]T26!$G$59),"",[1]T26!$G$59)</f>
        <v/>
      </c>
      <c r="AQ22" s="330"/>
      <c r="AR22" s="202">
        <f>IF(ISBLANK([1]T26!$G$62),"",[1]T26!$G$62)</f>
        <v>0</v>
      </c>
      <c r="AS22" s="202">
        <f>IF(ISBLANK([1]T26!$G$63),"",[1]T26!$G$63)</f>
        <v>0</v>
      </c>
      <c r="AT22" s="329"/>
      <c r="AU22" s="328">
        <f>IF(ISBLANK([1]T26!$G$64),"",[1]T26!$G$64)</f>
        <v>0</v>
      </c>
      <c r="AV22" s="198">
        <f>IF(ISBLANK([1]T26!$G$65),"",[1]T26!$G$65)</f>
        <v>0</v>
      </c>
      <c r="AW22" s="198">
        <f>IF(ISBLANK([1]T26!$G$66),"",[1]T26!$G$66)</f>
        <v>0</v>
      </c>
      <c r="AX22" s="198" t="str">
        <f>IF(ISBLANK([1]T26!$G$67),"",[1]T26!$G$67)</f>
        <v/>
      </c>
      <c r="AY22" s="198" t="str">
        <f>IF(ISBLANK([1]T26!$G$68),"",[1]T26!$G$68)</f>
        <v/>
      </c>
      <c r="AZ22" s="198" t="str">
        <f>IF(ISBLANK([1]T26!$G$69),"",[1]T26!$G$69)</f>
        <v/>
      </c>
      <c r="BA22" s="329"/>
      <c r="BB22" s="328">
        <f>IF(ISBLANK([1]T26!$G$70),"",[1]T26!$G$70)</f>
        <v>0</v>
      </c>
      <c r="BC22" s="198">
        <f>IF(ISBLANK([1]T26!$G$71),"",[1]T26!$G$71)</f>
        <v>0</v>
      </c>
      <c r="BD22" s="199">
        <f>IF(ISBLANK([1]T26!$G$72),"",[1]T26!$G$72)</f>
        <v>0</v>
      </c>
      <c r="BE22" s="199">
        <f>IF(ISBLANK([1]T26!$H$72),"",[1]T26!$H$72)</f>
        <v>0</v>
      </c>
      <c r="BF22" s="198" t="str">
        <f>IF(ISBLANK([1]T26!$G$73),"",[1]T26!$G$73)</f>
        <v/>
      </c>
      <c r="BG22" s="198" t="str">
        <f>IF(ISBLANK([1]T26!$G$74),"",[1]T26!$G$74)</f>
        <v/>
      </c>
      <c r="BH22" s="199" t="str">
        <f>IF(ISBLANK([1]T26!$G$75),"",[1]T26!$G$75)</f>
        <v/>
      </c>
      <c r="BI22" s="198">
        <f>IF(ISBLANK([1]T26!$H$75),"",[1]T26!$H$75)</f>
        <v>0</v>
      </c>
    </row>
    <row r="23" spans="1:61" s="197" customFormat="1" x14ac:dyDescent="0.25">
      <c r="A23" s="330"/>
      <c r="B23" s="207" t="str">
        <f>IF(ISBLANK([1]T27!$G$4),"",[1]T27!$G$4)</f>
        <v>(pls select)</v>
      </c>
      <c r="C23" s="207" t="str">
        <f>IF(ISBLANK([1]T27!$G$5),"",[1]T27!$G$5)</f>
        <v/>
      </c>
      <c r="D23" s="207" t="str">
        <f>IF(ISBLANK([1]T27!$G$6),"",[1]T27!$G$6)</f>
        <v/>
      </c>
      <c r="E23" s="207" t="str">
        <f>IF(ISBLANK([1]T27!$G$7),"",[1]T27!$G$7)</f>
        <v/>
      </c>
      <c r="F23" s="213" t="str">
        <f>IF(ISBLANK([1]T27!$G$8),"",[1]T27!$G$8)</f>
        <v/>
      </c>
      <c r="G23" s="212" t="str">
        <f>IF(ISBLANK([1]T27!$H$8),"",[1]T27!$H$8)</f>
        <v>(pls select)</v>
      </c>
      <c r="H23" s="207" t="str">
        <f>IF(ISBLANK([1]T27!$G$9),"",[1]T27!$G$9)</f>
        <v/>
      </c>
      <c r="I23" s="207" t="str">
        <f>IF(ISBLANK([1]T27!$G$10),"",[1]T27!$G$10)</f>
        <v/>
      </c>
      <c r="J23" s="330"/>
      <c r="K23" s="331" t="str">
        <f>IF(ISBLANK([1]T27!$G$11),"",[1]T27!$G$11)</f>
        <v>NA</v>
      </c>
      <c r="L23" s="210" t="str">
        <f>IF(K23="NA","NA",IF($K23&gt;12,"No",IF(M23="NA","Yes","NA")))</f>
        <v>NA</v>
      </c>
      <c r="M23" s="209" t="str">
        <f>IF(K23="NA","NA",IF(K23=0,P23,"NA"))</f>
        <v>NA</v>
      </c>
      <c r="N23" s="207" t="str">
        <f>IF(ISBLANK([1]T27!$G$13),"",[1]T27!$G$13)</f>
        <v>NA</v>
      </c>
      <c r="O23" s="208" t="str">
        <f>IF(ISBLANK([1]T27!$G$14),"",[1]T27!$G$14)</f>
        <v/>
      </c>
      <c r="P23" s="208" t="str">
        <f>IF(ISBLANK([1]T27!$G$15),"",[1]T27!$G$15)</f>
        <v/>
      </c>
      <c r="Q23" s="207" t="str">
        <f>IF(ISBLANK([1]T27!$G$20),"",[1]T27!$G$20)</f>
        <v>NA</v>
      </c>
      <c r="R23" s="208" t="str">
        <f>IF(ISBLANK([1]T27!$G$21),"",[1]T27!$G$21)</f>
        <v/>
      </c>
      <c r="S23" s="208" t="str">
        <f>IF(ISBLANK([1]T27!$G$22),"",[1]T27!$G$22)</f>
        <v/>
      </c>
      <c r="T23" s="207" t="str">
        <f>IF(ISBLANK([1]T27!$G$23),"",[1]T27!$G$23)</f>
        <v>NA</v>
      </c>
      <c r="U23" s="207" t="str">
        <f>IF(ISBLANK([1]T27!$G$24),"",[1]T27!$G$24)</f>
        <v>NA</v>
      </c>
      <c r="V23" s="208" t="str">
        <f>IF(ISBLANK([1]T27!$G$25),"",[1]T27!$G$25)</f>
        <v/>
      </c>
      <c r="W23" s="208" t="str">
        <f>IF(ISBLANK([1]T27!$G$26),"",[1]T27!$G$26)</f>
        <v/>
      </c>
      <c r="X23" s="207" t="str">
        <f>IF(ISBLANK([1]T27!$G$27),"",[1]T27!$G$27)</f>
        <v>NA</v>
      </c>
      <c r="Y23" s="330"/>
      <c r="Z23" s="207" t="str">
        <f>IF(ISBLANK([1]T27!$G$29),"",[1]T27!$G$29)</f>
        <v>VND</v>
      </c>
      <c r="AA23" s="207" t="str">
        <f>IF(ISBLANK([1]T27!$G$30),"",[1]T27!$G$30)</f>
        <v>payable at the beginning</v>
      </c>
      <c r="AB23" s="207" t="str">
        <f>IF(ISBLANK([1]T27!$G$32),"",[1]T27!$G$32)</f>
        <v>(pls select)</v>
      </c>
      <c r="AC23" s="207" t="str">
        <f>IF(ISBLANK([1]T27!$G$36),"",[1]T27!$G$36)</f>
        <v>(pls select)</v>
      </c>
      <c r="AD23" s="207" t="str">
        <f>IF(ISBLANK([1]T27!$G$40),"",[1]T27!$G$40)</f>
        <v>(pls select)</v>
      </c>
      <c r="AE23" s="206" t="s">
        <v>5</v>
      </c>
      <c r="AF23" s="205"/>
      <c r="AG23" s="204" t="s">
        <v>5</v>
      </c>
      <c r="AH23" s="207" t="str">
        <f>IF(ISBLANK([1]T27!$G$45),"",[1]T27!$G$45)</f>
        <v>NA</v>
      </c>
      <c r="AI23" s="207" t="str">
        <f>IF(ISBLANK([1]T27!$G$49),"",[1]T27!$G$49)</f>
        <v>NA</v>
      </c>
      <c r="AJ23" s="207" t="str">
        <f>IF(ISBLANK([1]T27!$G$53),"",[1]T27!$G$53)</f>
        <v>NA</v>
      </c>
      <c r="AK23" s="206" t="str">
        <f>IF(T23="Yes","(pls select)","NA")</f>
        <v>NA</v>
      </c>
      <c r="AL23" s="205" t="str">
        <f>IF(T23="Yes","(pls provide)","NA")</f>
        <v>NA</v>
      </c>
      <c r="AM23" s="204" t="str">
        <f>IF(T23="Yes","(pls select)","NA")</f>
        <v>NA</v>
      </c>
      <c r="AN23" s="198">
        <f>IF(ISBLANK([1]T27!$G$57),"",[1]T27!$G$57)</f>
        <v>0</v>
      </c>
      <c r="AO23" s="198" t="str">
        <f>IF(ISBLANK([1]T27!$G$58),"",[1]T27!$G$58)</f>
        <v/>
      </c>
      <c r="AP23" s="198" t="str">
        <f>IF(ISBLANK([1]T27!$G$59),"",[1]T27!$G$59)</f>
        <v/>
      </c>
      <c r="AQ23" s="330"/>
      <c r="AR23" s="202">
        <f>IF(ISBLANK([1]T27!$G$62),"",[1]T27!$G$62)</f>
        <v>0</v>
      </c>
      <c r="AS23" s="202">
        <f>IF(ISBLANK([1]T27!$G$63),"",[1]T27!$G$63)</f>
        <v>0</v>
      </c>
      <c r="AT23" s="329"/>
      <c r="AU23" s="328">
        <f>IF(ISBLANK([1]T27!$G$64),"",[1]T27!$G$64)</f>
        <v>0</v>
      </c>
      <c r="AV23" s="198">
        <f>IF(ISBLANK([1]T27!$G$65),"",[1]T27!$G$65)</f>
        <v>0</v>
      </c>
      <c r="AW23" s="198">
        <f>IF(ISBLANK([1]T27!$G$66),"",[1]T27!$G$66)</f>
        <v>0</v>
      </c>
      <c r="AX23" s="198" t="str">
        <f>IF(ISBLANK([1]T27!$G$67),"",[1]T27!$G$67)</f>
        <v/>
      </c>
      <c r="AY23" s="198" t="str">
        <f>IF(ISBLANK([1]T27!$G$68),"",[1]T27!$G$68)</f>
        <v/>
      </c>
      <c r="AZ23" s="198" t="str">
        <f>IF(ISBLANK([1]T27!$G$69),"",[1]T27!$G$69)</f>
        <v/>
      </c>
      <c r="BA23" s="329"/>
      <c r="BB23" s="328">
        <f>IF(ISBLANK([1]T27!$G$70),"",[1]T27!$G$70)</f>
        <v>0</v>
      </c>
      <c r="BC23" s="198">
        <f>IF(ISBLANK([1]T27!$G$71),"",[1]T27!$G$71)</f>
        <v>0</v>
      </c>
      <c r="BD23" s="199">
        <f>IF(ISBLANK([1]T27!$G$72),"",[1]T27!$G$72)</f>
        <v>0</v>
      </c>
      <c r="BE23" s="199">
        <f>IF(ISBLANK([1]T27!$H$72),"",[1]T27!$H$72)</f>
        <v>0</v>
      </c>
      <c r="BF23" s="198" t="str">
        <f>IF(ISBLANK([1]T27!$G$73),"",[1]T27!$G$73)</f>
        <v/>
      </c>
      <c r="BG23" s="198" t="str">
        <f>IF(ISBLANK([1]T27!$G$74),"",[1]T27!$G$74)</f>
        <v/>
      </c>
      <c r="BH23" s="199" t="str">
        <f>IF(ISBLANK([1]T27!$G$75),"",[1]T27!$G$75)</f>
        <v/>
      </c>
      <c r="BI23" s="198">
        <f>IF(ISBLANK([1]T27!$H$75),"",[1]T27!$H$75)</f>
        <v>0</v>
      </c>
    </row>
    <row r="24" spans="1:61" s="197" customFormat="1" x14ac:dyDescent="0.25">
      <c r="A24" s="330"/>
      <c r="B24" s="207" t="str">
        <f>IF(ISBLANK([1]T28!$G$4),"",[1]T28!$G$4)</f>
        <v>(pls select)</v>
      </c>
      <c r="C24" s="207" t="str">
        <f>IF(ISBLANK([1]T28!$G$5),"",[1]T28!$G$5)</f>
        <v/>
      </c>
      <c r="D24" s="207" t="str">
        <f>IF(ISBLANK([1]T28!$G$6),"",[1]T28!$G$6)</f>
        <v/>
      </c>
      <c r="E24" s="207" t="str">
        <f>IF(ISBLANK([1]T28!$G$7),"",[1]T28!$G$7)</f>
        <v/>
      </c>
      <c r="F24" s="213" t="str">
        <f>IF(ISBLANK([1]T28!$G$8),"",[1]T28!$G$8)</f>
        <v/>
      </c>
      <c r="G24" s="212" t="str">
        <f>IF(ISBLANK([1]T28!$H$8),"",[1]T28!$H$8)</f>
        <v>(pls select)</v>
      </c>
      <c r="H24" s="207" t="str">
        <f>IF(ISBLANK([1]T28!$G$9),"",[1]T28!$G$9)</f>
        <v/>
      </c>
      <c r="I24" s="207" t="str">
        <f>IF(ISBLANK([1]T28!$G$10),"",[1]T28!$G$10)</f>
        <v/>
      </c>
      <c r="J24" s="330"/>
      <c r="K24" s="331" t="str">
        <f>IF(ISBLANK([1]T28!$G$11),"",[1]T28!$G$11)</f>
        <v>NA</v>
      </c>
      <c r="L24" s="210" t="str">
        <f>IF(K24="NA","NA",IF($K24&gt;12,"No",IF(M24="NA","Yes","NA")))</f>
        <v>NA</v>
      </c>
      <c r="M24" s="209" t="str">
        <f>IF(K24="NA","NA",IF(K24=0,P24,"NA"))</f>
        <v>NA</v>
      </c>
      <c r="N24" s="207" t="str">
        <f>IF(ISBLANK([1]T28!$G$13),"",[1]T28!$G$13)</f>
        <v>NA</v>
      </c>
      <c r="O24" s="208" t="str">
        <f>IF(ISBLANK([1]T28!$G$14),"",[1]T28!$G$14)</f>
        <v/>
      </c>
      <c r="P24" s="208" t="str">
        <f>IF(ISBLANK([1]T28!$G$15),"",[1]T28!$G$15)</f>
        <v/>
      </c>
      <c r="Q24" s="207" t="str">
        <f>IF(ISBLANK([1]T28!$G$20),"",[1]T28!$G$20)</f>
        <v>NA</v>
      </c>
      <c r="R24" s="208" t="str">
        <f>IF(ISBLANK([1]T28!$G$21),"",[1]T28!$G$21)</f>
        <v/>
      </c>
      <c r="S24" s="208" t="str">
        <f>IF(ISBLANK([1]T28!$G$22),"",[1]T28!$G$22)</f>
        <v/>
      </c>
      <c r="T24" s="207" t="str">
        <f>IF(ISBLANK([1]T28!$G$23),"",[1]T28!$G$23)</f>
        <v>NA</v>
      </c>
      <c r="U24" s="207" t="str">
        <f>IF(ISBLANK([1]T28!$G$24),"",[1]T28!$G$24)</f>
        <v>NA</v>
      </c>
      <c r="V24" s="208" t="str">
        <f>IF(ISBLANK([1]T28!$G$25),"",[1]T28!$G$25)</f>
        <v/>
      </c>
      <c r="W24" s="208" t="str">
        <f>IF(ISBLANK([1]T28!$G$26),"",[1]T28!$G$26)</f>
        <v/>
      </c>
      <c r="X24" s="207" t="str">
        <f>IF(ISBLANK([1]T28!$G$27),"",[1]T28!$G$27)</f>
        <v>NA</v>
      </c>
      <c r="Y24" s="330"/>
      <c r="Z24" s="207" t="str">
        <f>IF(ISBLANK([1]T28!$G$29),"",[1]T28!$G$29)</f>
        <v>VND</v>
      </c>
      <c r="AA24" s="207" t="str">
        <f>IF(ISBLANK([1]T28!$G$30),"",[1]T28!$G$30)</f>
        <v>payable at the beginning</v>
      </c>
      <c r="AB24" s="207" t="str">
        <f>IF(ISBLANK([1]T28!$G$32),"",[1]T28!$G$32)</f>
        <v>(pls select)</v>
      </c>
      <c r="AC24" s="207" t="str">
        <f>IF(ISBLANK([1]T28!$G$36),"",[1]T28!$G$36)</f>
        <v>(pls select)</v>
      </c>
      <c r="AD24" s="207" t="str">
        <f>IF(ISBLANK([1]T28!$G$40),"",[1]T28!$G$40)</f>
        <v>(pls select)</v>
      </c>
      <c r="AE24" s="206" t="s">
        <v>5</v>
      </c>
      <c r="AF24" s="205"/>
      <c r="AG24" s="204" t="s">
        <v>5</v>
      </c>
      <c r="AH24" s="207" t="str">
        <f>IF(ISBLANK([1]T28!$G$45),"",[1]T28!$G$45)</f>
        <v>NA</v>
      </c>
      <c r="AI24" s="207" t="str">
        <f>IF(ISBLANK([1]T28!$G$49),"",[1]T28!$G$49)</f>
        <v>NA</v>
      </c>
      <c r="AJ24" s="207" t="str">
        <f>IF(ISBLANK([1]T28!$G$53),"",[1]T28!$G$53)</f>
        <v>NA</v>
      </c>
      <c r="AK24" s="206" t="str">
        <f>IF(T24="Yes","(pls select)","NA")</f>
        <v>NA</v>
      </c>
      <c r="AL24" s="205" t="str">
        <f>IF(T24="Yes","(pls provide)","NA")</f>
        <v>NA</v>
      </c>
      <c r="AM24" s="204" t="str">
        <f>IF(T24="Yes","(pls select)","NA")</f>
        <v>NA</v>
      </c>
      <c r="AN24" s="198">
        <f>IF(ISBLANK([1]T28!$G$57),"",[1]T28!$G$57)</f>
        <v>0</v>
      </c>
      <c r="AO24" s="198" t="str">
        <f>IF(ISBLANK([1]T28!$G$58),"",[1]T28!$G$58)</f>
        <v/>
      </c>
      <c r="AP24" s="198" t="str">
        <f>IF(ISBLANK([1]T28!$G$59),"",[1]T28!$G$59)</f>
        <v/>
      </c>
      <c r="AQ24" s="330"/>
      <c r="AR24" s="202">
        <f>IF(ISBLANK([1]T28!$G$62),"",[1]T28!$G$62)</f>
        <v>0</v>
      </c>
      <c r="AS24" s="202">
        <f>IF(ISBLANK([1]T28!$G$63),"",[1]T28!$G$63)</f>
        <v>0</v>
      </c>
      <c r="AT24" s="329"/>
      <c r="AU24" s="328">
        <f>IF(ISBLANK([1]T28!$G$64),"",[1]T28!$G$64)</f>
        <v>0</v>
      </c>
      <c r="AV24" s="198">
        <f>IF(ISBLANK([1]T28!$G$65),"",[1]T28!$G$65)</f>
        <v>0</v>
      </c>
      <c r="AW24" s="198">
        <f>IF(ISBLANK([1]T28!$G$66),"",[1]T28!$G$66)</f>
        <v>0</v>
      </c>
      <c r="AX24" s="198" t="str">
        <f>IF(ISBLANK([1]T28!$G$67),"",[1]T28!$G$67)</f>
        <v/>
      </c>
      <c r="AY24" s="198" t="str">
        <f>IF(ISBLANK([1]T28!$G$68),"",[1]T28!$G$68)</f>
        <v/>
      </c>
      <c r="AZ24" s="198" t="str">
        <f>IF(ISBLANK([1]T28!$G$69),"",[1]T28!$G$69)</f>
        <v/>
      </c>
      <c r="BA24" s="329"/>
      <c r="BB24" s="328">
        <f>IF(ISBLANK([1]T28!$G$70),"",[1]T28!$G$70)</f>
        <v>0</v>
      </c>
      <c r="BC24" s="198">
        <f>IF(ISBLANK([1]T28!$G$71),"",[1]T28!$G$71)</f>
        <v>0</v>
      </c>
      <c r="BD24" s="199">
        <f>IF(ISBLANK([1]T28!$G$72),"",[1]T28!$G$72)</f>
        <v>0</v>
      </c>
      <c r="BE24" s="199">
        <f>IF(ISBLANK([1]T28!$H$72),"",[1]T28!$H$72)</f>
        <v>0</v>
      </c>
      <c r="BF24" s="198" t="str">
        <f>IF(ISBLANK([1]T28!$G$73),"",[1]T28!$G$73)</f>
        <v/>
      </c>
      <c r="BG24" s="198" t="str">
        <f>IF(ISBLANK([1]T28!$G$74),"",[1]T28!$G$74)</f>
        <v/>
      </c>
      <c r="BH24" s="199" t="str">
        <f>IF(ISBLANK([1]T28!$G$75),"",[1]T28!$G$75)</f>
        <v/>
      </c>
      <c r="BI24" s="198">
        <f>IF(ISBLANK([1]T28!$H$75),"",[1]T28!$H$75)</f>
        <v>0</v>
      </c>
    </row>
    <row r="25" spans="1:61" s="197" customFormat="1" x14ac:dyDescent="0.25">
      <c r="A25" s="330"/>
      <c r="B25" s="207" t="str">
        <f>IF(ISBLANK([1]T29!$G$4),"",[1]T29!$G$4)</f>
        <v>(pls select)</v>
      </c>
      <c r="C25" s="207" t="str">
        <f>IF(ISBLANK([1]T29!$G$5),"",[1]T29!$G$5)</f>
        <v/>
      </c>
      <c r="D25" s="207" t="str">
        <f>IF(ISBLANK([1]T29!$G$6),"",[1]T29!$G$6)</f>
        <v/>
      </c>
      <c r="E25" s="207" t="str">
        <f>IF(ISBLANK([1]T29!$G$7),"",[1]T29!$G$7)</f>
        <v/>
      </c>
      <c r="F25" s="213" t="str">
        <f>IF(ISBLANK([1]T29!$G$8),"",[1]T29!$G$8)</f>
        <v/>
      </c>
      <c r="G25" s="212" t="str">
        <f>IF(ISBLANK([1]T29!$H$8),"",[1]T29!$H$8)</f>
        <v>(pls select)</v>
      </c>
      <c r="H25" s="207" t="str">
        <f>IF(ISBLANK([1]T29!$G$9),"",[1]T29!$G$9)</f>
        <v/>
      </c>
      <c r="I25" s="207" t="str">
        <f>IF(ISBLANK([1]T29!$G$10),"",[1]T29!$G$10)</f>
        <v/>
      </c>
      <c r="J25" s="330"/>
      <c r="K25" s="331" t="str">
        <f>IF(ISBLANK([1]T29!$G$11),"",[1]T29!$G$11)</f>
        <v>NA</v>
      </c>
      <c r="L25" s="210" t="str">
        <f>IF(K25="NA","NA",IF($K25&gt;12,"No",IF(M25="NA","Yes","NA")))</f>
        <v>NA</v>
      </c>
      <c r="M25" s="209" t="str">
        <f>IF(K25="NA","NA",IF(K25=0,P25,"NA"))</f>
        <v>NA</v>
      </c>
      <c r="N25" s="207" t="str">
        <f>IF(ISBLANK([1]T29!$G$13),"",[1]T29!$G$13)</f>
        <v>NA</v>
      </c>
      <c r="O25" s="208" t="str">
        <f>IF(ISBLANK([1]T29!$G$14),"",[1]T29!$G$14)</f>
        <v/>
      </c>
      <c r="P25" s="208" t="str">
        <f>IF(ISBLANK([1]T29!$G$15),"",[1]T29!$G$15)</f>
        <v/>
      </c>
      <c r="Q25" s="207" t="str">
        <f>IF(ISBLANK([1]T29!$G$20),"",[1]T29!$G$20)</f>
        <v>NA</v>
      </c>
      <c r="R25" s="208" t="str">
        <f>IF(ISBLANK([1]T29!$G$21),"",[1]T29!$G$21)</f>
        <v/>
      </c>
      <c r="S25" s="208" t="str">
        <f>IF(ISBLANK([1]T29!$G$22),"",[1]T29!$G$22)</f>
        <v/>
      </c>
      <c r="T25" s="207" t="str">
        <f>IF(ISBLANK([1]T29!$G$23),"",[1]T29!$G$23)</f>
        <v>NA</v>
      </c>
      <c r="U25" s="207" t="str">
        <f>IF(ISBLANK([1]T29!$G$24),"",[1]T29!$G$24)</f>
        <v>NA</v>
      </c>
      <c r="V25" s="208" t="str">
        <f>IF(ISBLANK([1]T29!$G$25),"",[1]T29!$G$25)</f>
        <v/>
      </c>
      <c r="W25" s="208" t="str">
        <f>IF(ISBLANK([1]T29!$G$26),"",[1]T29!$G$26)</f>
        <v/>
      </c>
      <c r="X25" s="207" t="str">
        <f>IF(ISBLANK([1]T29!$G$27),"",[1]T29!$G$27)</f>
        <v>NA</v>
      </c>
      <c r="Y25" s="330"/>
      <c r="Z25" s="207" t="str">
        <f>IF(ISBLANK([1]T29!$G$29),"",[1]T29!$G$29)</f>
        <v>VND</v>
      </c>
      <c r="AA25" s="207" t="str">
        <f>IF(ISBLANK([1]T29!$G$30),"",[1]T29!$G$30)</f>
        <v>payable at the beginning</v>
      </c>
      <c r="AB25" s="207" t="str">
        <f>IF(ISBLANK([1]T29!$G$32),"",[1]T29!$G$32)</f>
        <v>(pls select)</v>
      </c>
      <c r="AC25" s="207" t="str">
        <f>IF(ISBLANK([1]T29!$G$36),"",[1]T29!$G$36)</f>
        <v>(pls select)</v>
      </c>
      <c r="AD25" s="207" t="str">
        <f>IF(ISBLANK([1]T29!$G$40),"",[1]T29!$G$40)</f>
        <v>(pls select)</v>
      </c>
      <c r="AE25" s="206" t="s">
        <v>5</v>
      </c>
      <c r="AF25" s="205"/>
      <c r="AG25" s="204" t="s">
        <v>5</v>
      </c>
      <c r="AH25" s="207" t="str">
        <f>IF(ISBLANK([1]T29!$G$45),"",[1]T29!$G$45)</f>
        <v>NA</v>
      </c>
      <c r="AI25" s="207" t="str">
        <f>IF(ISBLANK([1]T29!$G$49),"",[1]T29!$G$49)</f>
        <v>NA</v>
      </c>
      <c r="AJ25" s="207" t="str">
        <f>IF(ISBLANK([1]T29!$G$53),"",[1]T29!$G$53)</f>
        <v>NA</v>
      </c>
      <c r="AK25" s="206" t="str">
        <f>IF(T25="Yes","(pls select)","NA")</f>
        <v>NA</v>
      </c>
      <c r="AL25" s="205" t="str">
        <f>IF(T25="Yes","(pls provide)","NA")</f>
        <v>NA</v>
      </c>
      <c r="AM25" s="204" t="str">
        <f>IF(T25="Yes","(pls select)","NA")</f>
        <v>NA</v>
      </c>
      <c r="AN25" s="198">
        <f>IF(ISBLANK([1]T29!$G$57),"",[1]T29!$G$57)</f>
        <v>0</v>
      </c>
      <c r="AO25" s="198" t="str">
        <f>IF(ISBLANK([1]T29!$G$58),"",[1]T29!$G$58)</f>
        <v/>
      </c>
      <c r="AP25" s="198" t="str">
        <f>IF(ISBLANK([1]T29!$G$59),"",[1]T29!$G$59)</f>
        <v/>
      </c>
      <c r="AQ25" s="330"/>
      <c r="AR25" s="202">
        <f>IF(ISBLANK([1]T29!$G$62),"",[1]T29!$G$62)</f>
        <v>0</v>
      </c>
      <c r="AS25" s="202">
        <f>IF(ISBLANK([1]T29!$G$63),"",[1]T29!$G$63)</f>
        <v>0</v>
      </c>
      <c r="AT25" s="329"/>
      <c r="AU25" s="328">
        <f>IF(ISBLANK([1]T29!$G$64),"",[1]T29!$G$64)</f>
        <v>0</v>
      </c>
      <c r="AV25" s="198">
        <f>IF(ISBLANK([1]T29!$G$65),"",[1]T29!$G$65)</f>
        <v>0</v>
      </c>
      <c r="AW25" s="198">
        <f>IF(ISBLANK([1]T29!$G$66),"",[1]T29!$G$66)</f>
        <v>0</v>
      </c>
      <c r="AX25" s="198" t="str">
        <f>IF(ISBLANK([1]T29!$G$67),"",[1]T29!$G$67)</f>
        <v/>
      </c>
      <c r="AY25" s="198" t="str">
        <f>IF(ISBLANK([1]T29!$G$68),"",[1]T29!$G$68)</f>
        <v/>
      </c>
      <c r="AZ25" s="198" t="str">
        <f>IF(ISBLANK([1]T29!$G$69),"",[1]T29!$G$69)</f>
        <v/>
      </c>
      <c r="BA25" s="329"/>
      <c r="BB25" s="328">
        <f>IF(ISBLANK([1]T29!$G$70),"",[1]T29!$G$70)</f>
        <v>0</v>
      </c>
      <c r="BC25" s="198">
        <f>IF(ISBLANK([1]T29!$G$71),"",[1]T29!$G$71)</f>
        <v>0</v>
      </c>
      <c r="BD25" s="199">
        <f>IF(ISBLANK([1]T29!$G$72),"",[1]T29!$G$72)</f>
        <v>0</v>
      </c>
      <c r="BE25" s="199">
        <f>IF(ISBLANK([1]T29!$H$72),"",[1]T29!$H$72)</f>
        <v>0</v>
      </c>
      <c r="BF25" s="198" t="str">
        <f>IF(ISBLANK([1]T29!$G$73),"",[1]T29!$G$73)</f>
        <v/>
      </c>
      <c r="BG25" s="198" t="str">
        <f>IF(ISBLANK([1]T29!$G$74),"",[1]T29!$G$74)</f>
        <v/>
      </c>
      <c r="BH25" s="199" t="str">
        <f>IF(ISBLANK([1]T29!$G$75),"",[1]T29!$G$75)</f>
        <v/>
      </c>
      <c r="BI25" s="198">
        <f>IF(ISBLANK([1]T29!$H$75),"",[1]T29!$H$75)</f>
        <v>0</v>
      </c>
    </row>
    <row r="26" spans="1:61" s="197" customFormat="1" x14ac:dyDescent="0.25">
      <c r="A26" s="330"/>
      <c r="B26" s="207" t="str">
        <f>IF(ISBLANK([1]T30!$G$4),"",[1]T30!$G$4)</f>
        <v>(pls select)</v>
      </c>
      <c r="C26" s="207" t="str">
        <f>IF(ISBLANK([1]T30!$G$5),"",[1]T30!$G$5)</f>
        <v/>
      </c>
      <c r="D26" s="207" t="str">
        <f>IF(ISBLANK([1]T30!$G$6),"",[1]T30!$G$6)</f>
        <v/>
      </c>
      <c r="E26" s="207" t="str">
        <f>IF(ISBLANK([1]T30!$G$7),"",[1]T30!$G$7)</f>
        <v/>
      </c>
      <c r="F26" s="213" t="str">
        <f>IF(ISBLANK([1]T30!$G$8),"",[1]T30!$G$8)</f>
        <v/>
      </c>
      <c r="G26" s="212" t="str">
        <f>IF(ISBLANK([1]T30!$H$8),"",[1]T30!$H$8)</f>
        <v>(pls select)</v>
      </c>
      <c r="H26" s="207" t="str">
        <f>IF(ISBLANK([1]T30!$G$9),"",[1]T30!$G$9)</f>
        <v/>
      </c>
      <c r="I26" s="207" t="str">
        <f>IF(ISBLANK([1]T30!$G$10),"",[1]T30!$G$10)</f>
        <v/>
      </c>
      <c r="J26" s="330"/>
      <c r="K26" s="331" t="str">
        <f>IF(ISBLANK([1]T30!$G$11),"",[1]T30!$G$11)</f>
        <v>NA</v>
      </c>
      <c r="L26" s="210" t="str">
        <f>IF(K26="NA","NA",IF($K26&gt;12,"No",IF(M26="NA","Yes","NA")))</f>
        <v>NA</v>
      </c>
      <c r="M26" s="209" t="str">
        <f>IF(K26="NA","NA",IF(K26=0,P26,"NA"))</f>
        <v>NA</v>
      </c>
      <c r="N26" s="207" t="str">
        <f>IF(ISBLANK([1]T30!$G$13),"",[1]T30!$G$13)</f>
        <v>NA</v>
      </c>
      <c r="O26" s="208" t="str">
        <f>IF(ISBLANK([1]T30!$G$14),"",[1]T30!$G$14)</f>
        <v/>
      </c>
      <c r="P26" s="208" t="str">
        <f>IF(ISBLANK([1]T30!$G$15),"",[1]T30!$G$15)</f>
        <v/>
      </c>
      <c r="Q26" s="207" t="str">
        <f>IF(ISBLANK([1]T30!$G$20),"",[1]T30!$G$20)</f>
        <v>NA</v>
      </c>
      <c r="R26" s="208" t="str">
        <f>IF(ISBLANK([1]T30!$G$21),"",[1]T30!$G$21)</f>
        <v/>
      </c>
      <c r="S26" s="208" t="str">
        <f>IF(ISBLANK([1]T30!$G$22),"",[1]T30!$G$22)</f>
        <v/>
      </c>
      <c r="T26" s="207" t="str">
        <f>IF(ISBLANK([1]T30!$G$23),"",[1]T30!$G$23)</f>
        <v>NA</v>
      </c>
      <c r="U26" s="207" t="str">
        <f>IF(ISBLANK([1]T30!$G$24),"",[1]T30!$G$24)</f>
        <v>NA</v>
      </c>
      <c r="V26" s="208" t="str">
        <f>IF(ISBLANK([1]T30!$G$25),"",[1]T30!$G$25)</f>
        <v/>
      </c>
      <c r="W26" s="208" t="str">
        <f>IF(ISBLANK([1]T30!$G$26),"",[1]T30!$G$26)</f>
        <v/>
      </c>
      <c r="X26" s="207" t="str">
        <f>IF(ISBLANK([1]T30!$G$27),"",[1]T30!$G$27)</f>
        <v>NA</v>
      </c>
      <c r="Y26" s="330"/>
      <c r="Z26" s="207" t="str">
        <f>IF(ISBLANK([1]T30!$G$29),"",[1]T30!$G$29)</f>
        <v>VND</v>
      </c>
      <c r="AA26" s="207" t="str">
        <f>IF(ISBLANK([1]T30!$G$30),"",[1]T30!$G$30)</f>
        <v>payable at the beginning</v>
      </c>
      <c r="AB26" s="207" t="str">
        <f>IF(ISBLANK([1]T30!$G$32),"",[1]T30!$G$32)</f>
        <v>(pls select)</v>
      </c>
      <c r="AC26" s="207" t="str">
        <f>IF(ISBLANK([1]T30!$G$36),"",[1]T30!$G$36)</f>
        <v>(pls select)</v>
      </c>
      <c r="AD26" s="207" t="str">
        <f>IF(ISBLANK([1]T30!$G$40),"",[1]T30!$G$40)</f>
        <v>(pls select)</v>
      </c>
      <c r="AE26" s="206" t="s">
        <v>5</v>
      </c>
      <c r="AF26" s="205"/>
      <c r="AG26" s="204" t="s">
        <v>5</v>
      </c>
      <c r="AH26" s="207" t="str">
        <f>IF(ISBLANK([1]T30!$G$45),"",[1]T30!$G$45)</f>
        <v>NA</v>
      </c>
      <c r="AI26" s="207" t="str">
        <f>IF(ISBLANK([1]T30!$G$49),"",[1]T30!$G$49)</f>
        <v>NA</v>
      </c>
      <c r="AJ26" s="207" t="str">
        <f>IF(ISBLANK([1]T30!$G$53),"",[1]T30!$G$53)</f>
        <v>NA</v>
      </c>
      <c r="AK26" s="206" t="str">
        <f>IF(T26="Yes","(pls select)","NA")</f>
        <v>NA</v>
      </c>
      <c r="AL26" s="205" t="str">
        <f>IF(T26="Yes","(pls provide)","NA")</f>
        <v>NA</v>
      </c>
      <c r="AM26" s="204" t="str">
        <f>IF(T26="Yes","(pls select)","NA")</f>
        <v>NA</v>
      </c>
      <c r="AN26" s="198">
        <f>IF(ISBLANK([1]T30!$G$57),"",[1]T30!$G$57)</f>
        <v>0</v>
      </c>
      <c r="AO26" s="198" t="str">
        <f>IF(ISBLANK([1]T30!$G$58),"",[1]T30!$G$58)</f>
        <v/>
      </c>
      <c r="AP26" s="198" t="str">
        <f>IF(ISBLANK([1]T30!$G$59),"",[1]T30!$G$59)</f>
        <v/>
      </c>
      <c r="AQ26" s="330"/>
      <c r="AR26" s="202">
        <f>IF(ISBLANK([1]T30!$G$62),"",[1]T30!$G$62)</f>
        <v>0</v>
      </c>
      <c r="AS26" s="202">
        <f>IF(ISBLANK([1]T30!$G$63),"",[1]T30!$G$63)</f>
        <v>0</v>
      </c>
      <c r="AT26" s="329"/>
      <c r="AU26" s="328">
        <f>IF(ISBLANK([1]T30!$G$64),"",[1]T30!$G$64)</f>
        <v>0</v>
      </c>
      <c r="AV26" s="198">
        <f>IF(ISBLANK([1]T30!$G$65),"",[1]T30!$G$65)</f>
        <v>0</v>
      </c>
      <c r="AW26" s="198">
        <f>IF(ISBLANK([1]T30!$G$66),"",[1]T30!$G$66)</f>
        <v>0</v>
      </c>
      <c r="AX26" s="198" t="str">
        <f>IF(ISBLANK([1]T30!$G$67),"",[1]T30!$G$67)</f>
        <v/>
      </c>
      <c r="AY26" s="198" t="str">
        <f>IF(ISBLANK([1]T30!$G$68),"",[1]T30!$G$68)</f>
        <v/>
      </c>
      <c r="AZ26" s="198" t="str">
        <f>IF(ISBLANK([1]T30!$G$69),"",[1]T30!$G$69)</f>
        <v/>
      </c>
      <c r="BA26" s="329"/>
      <c r="BB26" s="328">
        <f>IF(ISBLANK([1]T30!$G$70),"",[1]T30!$G$70)</f>
        <v>0</v>
      </c>
      <c r="BC26" s="198">
        <f>IF(ISBLANK([1]T30!$G$71),"",[1]T30!$G$71)</f>
        <v>0</v>
      </c>
      <c r="BD26" s="199">
        <f>IF(ISBLANK([1]T30!$G$72),"",[1]T30!$G$72)</f>
        <v>0</v>
      </c>
      <c r="BE26" s="199">
        <f>IF(ISBLANK([1]T30!$H$72),"",[1]T30!$H$72)</f>
        <v>0</v>
      </c>
      <c r="BF26" s="198" t="str">
        <f>IF(ISBLANK([1]T30!$G$73),"",[1]T30!$G$73)</f>
        <v/>
      </c>
      <c r="BG26" s="198" t="str">
        <f>IF(ISBLANK([1]T30!$G$74),"",[1]T30!$G$74)</f>
        <v/>
      </c>
      <c r="BH26" s="199" t="str">
        <f>IF(ISBLANK([1]T30!$G$75),"",[1]T30!$G$75)</f>
        <v/>
      </c>
      <c r="BI26" s="198">
        <f>IF(ISBLANK([1]T30!$H$75),"",[1]T30!$H$75)</f>
        <v>0</v>
      </c>
    </row>
    <row r="27" spans="1:61" s="197" customFormat="1" x14ac:dyDescent="0.25">
      <c r="A27" s="330"/>
      <c r="B27" s="207" t="str">
        <f>IF(ISBLANK([1]T31!$G$4),"",[1]T31!$G$4)</f>
        <v>(pls select)</v>
      </c>
      <c r="C27" s="207" t="str">
        <f>IF(ISBLANK([1]T31!$G$5),"",[1]T31!$G$5)</f>
        <v/>
      </c>
      <c r="D27" s="207" t="str">
        <f>IF(ISBLANK([1]T31!$G$6),"",[1]T31!$G$6)</f>
        <v/>
      </c>
      <c r="E27" s="207" t="str">
        <f>IF(ISBLANK([1]T31!$G$7),"",[1]T31!$G$7)</f>
        <v/>
      </c>
      <c r="F27" s="213" t="str">
        <f>IF(ISBLANK([1]T31!$G$8),"",[1]T31!$G$8)</f>
        <v/>
      </c>
      <c r="G27" s="212" t="str">
        <f>IF(ISBLANK([1]T31!$H$8),"",[1]T31!$H$8)</f>
        <v>(pls select)</v>
      </c>
      <c r="H27" s="207" t="str">
        <f>IF(ISBLANK([1]T31!$G$9),"",[1]T31!$G$9)</f>
        <v/>
      </c>
      <c r="I27" s="207" t="str">
        <f>IF(ISBLANK([1]T31!$G$10),"",[1]T31!$G$10)</f>
        <v/>
      </c>
      <c r="J27" s="330"/>
      <c r="K27" s="331" t="str">
        <f>IF(ISBLANK([1]T31!$G$11),"",[1]T31!$G$11)</f>
        <v>NA</v>
      </c>
      <c r="L27" s="210" t="str">
        <f>IF(K27="NA","NA",IF($K27&gt;12,"No",IF(M27="NA","Yes","NA")))</f>
        <v>NA</v>
      </c>
      <c r="M27" s="209" t="str">
        <f>IF(K27="NA","NA",IF(K27=0,P27,"NA"))</f>
        <v>NA</v>
      </c>
      <c r="N27" s="207" t="str">
        <f>IF(ISBLANK([1]T31!$G$13),"",[1]T31!$G$13)</f>
        <v>NA</v>
      </c>
      <c r="O27" s="208" t="str">
        <f>IF(ISBLANK([1]T31!$G$14),"",[1]T31!$G$14)</f>
        <v/>
      </c>
      <c r="P27" s="208" t="str">
        <f>IF(ISBLANK([1]T31!$G$15),"",[1]T31!$G$15)</f>
        <v/>
      </c>
      <c r="Q27" s="207" t="str">
        <f>IF(ISBLANK([1]T31!$G$20),"",[1]T31!$G$20)</f>
        <v>NA</v>
      </c>
      <c r="R27" s="208" t="str">
        <f>IF(ISBLANK([1]T31!$G$21),"",[1]T31!$G$21)</f>
        <v/>
      </c>
      <c r="S27" s="208" t="str">
        <f>IF(ISBLANK([1]T31!$G$22),"",[1]T31!$G$22)</f>
        <v/>
      </c>
      <c r="T27" s="207" t="str">
        <f>IF(ISBLANK([1]T31!$G$23),"",[1]T31!$G$23)</f>
        <v>NA</v>
      </c>
      <c r="U27" s="207" t="str">
        <f>IF(ISBLANK([1]T31!$G$24),"",[1]T31!$G$24)</f>
        <v>NA</v>
      </c>
      <c r="V27" s="208" t="str">
        <f>IF(ISBLANK([1]T31!$G$25),"",[1]T31!$G$25)</f>
        <v/>
      </c>
      <c r="W27" s="208" t="str">
        <f>IF(ISBLANK([1]T31!$G$26),"",[1]T31!$G$26)</f>
        <v/>
      </c>
      <c r="X27" s="207" t="str">
        <f>IF(ISBLANK([1]T31!$G$27),"",[1]T31!$G$27)</f>
        <v>NA</v>
      </c>
      <c r="Y27" s="330"/>
      <c r="Z27" s="207" t="str">
        <f>IF(ISBLANK([1]T31!$G$29),"",[1]T31!$G$29)</f>
        <v>VND</v>
      </c>
      <c r="AA27" s="207" t="str">
        <f>IF(ISBLANK([1]T31!$G$30),"",[1]T31!$G$30)</f>
        <v>payable at the beginning</v>
      </c>
      <c r="AB27" s="207" t="str">
        <f>IF(ISBLANK([1]T31!$G$32),"",[1]T31!$G$32)</f>
        <v>(pls select)</v>
      </c>
      <c r="AC27" s="207" t="str">
        <f>IF(ISBLANK([1]T31!$G$36),"",[1]T31!$G$36)</f>
        <v>(pls select)</v>
      </c>
      <c r="AD27" s="207" t="str">
        <f>IF(ISBLANK([1]T31!$G$40),"",[1]T31!$G$40)</f>
        <v>(pls select)</v>
      </c>
      <c r="AE27" s="206" t="s">
        <v>5</v>
      </c>
      <c r="AF27" s="205"/>
      <c r="AG27" s="204" t="s">
        <v>5</v>
      </c>
      <c r="AH27" s="207" t="str">
        <f>IF(ISBLANK([1]T31!$G$45),"",[1]T31!$G$45)</f>
        <v>NA</v>
      </c>
      <c r="AI27" s="207" t="str">
        <f>IF(ISBLANK([1]T31!$G$49),"",[1]T31!$G$49)</f>
        <v>NA</v>
      </c>
      <c r="AJ27" s="207" t="str">
        <f>IF(ISBLANK([1]T31!$G$53),"",[1]T31!$G$53)</f>
        <v>NA</v>
      </c>
      <c r="AK27" s="206" t="str">
        <f>IF(T27="Yes","(pls select)","NA")</f>
        <v>NA</v>
      </c>
      <c r="AL27" s="205" t="str">
        <f>IF(T27="Yes","(pls provide)","NA")</f>
        <v>NA</v>
      </c>
      <c r="AM27" s="204" t="str">
        <f>IF(T27="Yes","(pls select)","NA")</f>
        <v>NA</v>
      </c>
      <c r="AN27" s="198">
        <f>IF(ISBLANK([1]T31!$G$57),"",[1]T31!$G$57)</f>
        <v>0</v>
      </c>
      <c r="AO27" s="198" t="str">
        <f>IF(ISBLANK([1]T31!$G$58),"",[1]T31!$G$58)</f>
        <v/>
      </c>
      <c r="AP27" s="198" t="str">
        <f>IF(ISBLANK([1]T31!$G$59),"",[1]T31!$G$59)</f>
        <v/>
      </c>
      <c r="AQ27" s="330"/>
      <c r="AR27" s="202">
        <f>IF(ISBLANK([1]T31!$G$62),"",[1]T31!$G$62)</f>
        <v>0</v>
      </c>
      <c r="AS27" s="202">
        <f>IF(ISBLANK([1]T31!$G$63),"",[1]T31!$G$63)</f>
        <v>0</v>
      </c>
      <c r="AT27" s="329"/>
      <c r="AU27" s="328">
        <f>IF(ISBLANK([1]T31!$G$64),"",[1]T31!$G$64)</f>
        <v>0</v>
      </c>
      <c r="AV27" s="198">
        <f>IF(ISBLANK([1]T31!$G$65),"",[1]T31!$G$65)</f>
        <v>0</v>
      </c>
      <c r="AW27" s="198">
        <f>IF(ISBLANK([1]T31!$G$66),"",[1]T31!$G$66)</f>
        <v>0</v>
      </c>
      <c r="AX27" s="198" t="str">
        <f>IF(ISBLANK([1]T31!$G$67),"",[1]T31!$G$67)</f>
        <v/>
      </c>
      <c r="AY27" s="198" t="str">
        <f>IF(ISBLANK([1]T31!$G$68),"",[1]T31!$G$68)</f>
        <v/>
      </c>
      <c r="AZ27" s="198" t="str">
        <f>IF(ISBLANK([1]T31!$G$69),"",[1]T31!$G$69)</f>
        <v/>
      </c>
      <c r="BA27" s="329"/>
      <c r="BB27" s="328">
        <f>IF(ISBLANK([1]T31!$G$70),"",[1]T31!$G$70)</f>
        <v>0</v>
      </c>
      <c r="BC27" s="198">
        <f>IF(ISBLANK([1]T31!$G$71),"",[1]T31!$G$71)</f>
        <v>0</v>
      </c>
      <c r="BD27" s="199">
        <f>IF(ISBLANK([1]T31!$G$72),"",[1]T31!$G$72)</f>
        <v>0</v>
      </c>
      <c r="BE27" s="199">
        <f>IF(ISBLANK([1]T31!$H$72),"",[1]T31!$H$72)</f>
        <v>0</v>
      </c>
      <c r="BF27" s="198" t="str">
        <f>IF(ISBLANK([1]T31!$G$73),"",[1]T31!$G$73)</f>
        <v/>
      </c>
      <c r="BG27" s="198" t="str">
        <f>IF(ISBLANK([1]T31!$G$74),"",[1]T31!$G$74)</f>
        <v/>
      </c>
      <c r="BH27" s="199" t="str">
        <f>IF(ISBLANK([1]T31!$G$75),"",[1]T31!$G$75)</f>
        <v/>
      </c>
      <c r="BI27" s="198">
        <f>IF(ISBLANK([1]T31!$H$75),"",[1]T31!$H$75)</f>
        <v>0</v>
      </c>
    </row>
    <row r="28" spans="1:61" s="197" customFormat="1" x14ac:dyDescent="0.25">
      <c r="A28" s="330"/>
      <c r="B28" s="207" t="str">
        <f>IF(ISBLANK([1]T32!$G$4),"",[1]T32!$G$4)</f>
        <v>(pls select)</v>
      </c>
      <c r="C28" s="207" t="str">
        <f>IF(ISBLANK([1]T32!$G$5),"",[1]T32!$G$5)</f>
        <v/>
      </c>
      <c r="D28" s="207" t="str">
        <f>IF(ISBLANK([1]T32!$G$6),"",[1]T32!$G$6)</f>
        <v/>
      </c>
      <c r="E28" s="207" t="str">
        <f>IF(ISBLANK([1]T32!$G$7),"",[1]T32!$G$7)</f>
        <v/>
      </c>
      <c r="F28" s="213" t="str">
        <f>IF(ISBLANK([1]T32!$G$8),"",[1]T32!$G$8)</f>
        <v/>
      </c>
      <c r="G28" s="212" t="str">
        <f>IF(ISBLANK([1]T32!$H$8),"",[1]T32!$H$8)</f>
        <v>(pls select)</v>
      </c>
      <c r="H28" s="207" t="str">
        <f>IF(ISBLANK([1]T32!$G$9),"",[1]T32!$G$9)</f>
        <v/>
      </c>
      <c r="I28" s="207" t="str">
        <f>IF(ISBLANK([1]T32!$G$10),"",[1]T32!$G$10)</f>
        <v/>
      </c>
      <c r="J28" s="330"/>
      <c r="K28" s="331" t="str">
        <f>IF(ISBLANK([1]T32!$G$11),"",[1]T32!$G$11)</f>
        <v>NA</v>
      </c>
      <c r="L28" s="210" t="str">
        <f>IF(K28="NA","NA",IF($K28&gt;12,"No",IF(M28="NA","Yes","NA")))</f>
        <v>NA</v>
      </c>
      <c r="M28" s="209" t="str">
        <f>IF(K28="NA","NA",IF(K28=0,P28,"NA"))</f>
        <v>NA</v>
      </c>
      <c r="N28" s="207" t="str">
        <f>IF(ISBLANK([1]T32!$G$13),"",[1]T32!$G$13)</f>
        <v>NA</v>
      </c>
      <c r="O28" s="208" t="str">
        <f>IF(ISBLANK([1]T32!$G$14),"",[1]T32!$G$14)</f>
        <v/>
      </c>
      <c r="P28" s="208" t="str">
        <f>IF(ISBLANK([1]T32!$G$15),"",[1]T32!$G$15)</f>
        <v/>
      </c>
      <c r="Q28" s="207" t="str">
        <f>IF(ISBLANK([1]T32!$G$20),"",[1]T32!$G$20)</f>
        <v>NA</v>
      </c>
      <c r="R28" s="208" t="str">
        <f>IF(ISBLANK([1]T32!$G$21),"",[1]T32!$G$21)</f>
        <v/>
      </c>
      <c r="S28" s="208" t="str">
        <f>IF(ISBLANK([1]T32!$G$22),"",[1]T32!$G$22)</f>
        <v/>
      </c>
      <c r="T28" s="207" t="str">
        <f>IF(ISBLANK([1]T32!$G$23),"",[1]T32!$G$23)</f>
        <v>NA</v>
      </c>
      <c r="U28" s="207" t="str">
        <f>IF(ISBLANK([1]T32!$G$24),"",[1]T32!$G$24)</f>
        <v>NA</v>
      </c>
      <c r="V28" s="208" t="str">
        <f>IF(ISBLANK([1]T32!$G$25),"",[1]T32!$G$25)</f>
        <v/>
      </c>
      <c r="W28" s="208" t="str">
        <f>IF(ISBLANK([1]T32!$G$26),"",[1]T32!$G$26)</f>
        <v/>
      </c>
      <c r="X28" s="207" t="str">
        <f>IF(ISBLANK([1]T32!$G$27),"",[1]T32!$G$27)</f>
        <v>NA</v>
      </c>
      <c r="Y28" s="330"/>
      <c r="Z28" s="207" t="str">
        <f>IF(ISBLANK([1]T32!$G$29),"",[1]T32!$G$29)</f>
        <v>VND</v>
      </c>
      <c r="AA28" s="207" t="str">
        <f>IF(ISBLANK([1]T32!$G$30),"",[1]T32!$G$30)</f>
        <v>payable at the beginning</v>
      </c>
      <c r="AB28" s="207" t="str">
        <f>IF(ISBLANK([1]T32!$G$32),"",[1]T32!$G$32)</f>
        <v>(pls select)</v>
      </c>
      <c r="AC28" s="207" t="str">
        <f>IF(ISBLANK([1]T32!$G$36),"",[1]T32!$G$36)</f>
        <v>(pls select)</v>
      </c>
      <c r="AD28" s="207" t="str">
        <f>IF(ISBLANK([1]T32!$G$40),"",[1]T32!$G$40)</f>
        <v>(pls select)</v>
      </c>
      <c r="AE28" s="206" t="s">
        <v>5</v>
      </c>
      <c r="AF28" s="205"/>
      <c r="AG28" s="204" t="s">
        <v>5</v>
      </c>
      <c r="AH28" s="207" t="str">
        <f>IF(ISBLANK([1]T32!$G$45),"",[1]T32!$G$45)</f>
        <v>NA</v>
      </c>
      <c r="AI28" s="207" t="str">
        <f>IF(ISBLANK([1]T32!$G$49),"",[1]T32!$G$49)</f>
        <v>NA</v>
      </c>
      <c r="AJ28" s="207" t="str">
        <f>IF(ISBLANK([1]T32!$G$53),"",[1]T32!$G$53)</f>
        <v>NA</v>
      </c>
      <c r="AK28" s="206" t="str">
        <f>IF(T28="Yes","(pls select)","NA")</f>
        <v>NA</v>
      </c>
      <c r="AL28" s="205" t="str">
        <f>IF(T28="Yes","(pls provide)","NA")</f>
        <v>NA</v>
      </c>
      <c r="AM28" s="204" t="str">
        <f>IF(T28="Yes","(pls select)","NA")</f>
        <v>NA</v>
      </c>
      <c r="AN28" s="198">
        <f>IF(ISBLANK([1]T32!$G$57),"",[1]T32!$G$57)</f>
        <v>0</v>
      </c>
      <c r="AO28" s="198" t="str">
        <f>IF(ISBLANK([1]T32!$G$58),"",[1]T32!$G$58)</f>
        <v/>
      </c>
      <c r="AP28" s="198" t="str">
        <f>IF(ISBLANK([1]T32!$G$59),"",[1]T32!$G$59)</f>
        <v/>
      </c>
      <c r="AQ28" s="330"/>
      <c r="AR28" s="202">
        <f>IF(ISBLANK([1]T32!$G$62),"",[1]T32!$G$62)</f>
        <v>0</v>
      </c>
      <c r="AS28" s="202">
        <f>IF(ISBLANK([1]T32!$G$63),"",[1]T32!$G$63)</f>
        <v>0</v>
      </c>
      <c r="AT28" s="329"/>
      <c r="AU28" s="328">
        <f>IF(ISBLANK([1]T32!$G$64),"",[1]T32!$G$64)</f>
        <v>0</v>
      </c>
      <c r="AV28" s="198">
        <f>IF(ISBLANK([1]T32!$G$65),"",[1]T32!$G$65)</f>
        <v>0</v>
      </c>
      <c r="AW28" s="198">
        <f>IF(ISBLANK([1]T32!$G$66),"",[1]T32!$G$66)</f>
        <v>0</v>
      </c>
      <c r="AX28" s="198" t="str">
        <f>IF(ISBLANK([1]T32!$G$67),"",[1]T32!$G$67)</f>
        <v/>
      </c>
      <c r="AY28" s="198" t="str">
        <f>IF(ISBLANK([1]T32!$G$68),"",[1]T32!$G$68)</f>
        <v/>
      </c>
      <c r="AZ28" s="198" t="str">
        <f>IF(ISBLANK([1]T32!$G$69),"",[1]T32!$G$69)</f>
        <v/>
      </c>
      <c r="BA28" s="329"/>
      <c r="BB28" s="328">
        <f>IF(ISBLANK([1]T32!$G$70),"",[1]T32!$G$70)</f>
        <v>0</v>
      </c>
      <c r="BC28" s="198">
        <f>IF(ISBLANK([1]T32!$G$71),"",[1]T32!$G$71)</f>
        <v>0</v>
      </c>
      <c r="BD28" s="199">
        <f>IF(ISBLANK([1]T32!$G$72),"",[1]T32!$G$72)</f>
        <v>0</v>
      </c>
      <c r="BE28" s="199">
        <f>IF(ISBLANK([1]T32!$H$72),"",[1]T32!$H$72)</f>
        <v>0</v>
      </c>
      <c r="BF28" s="198" t="str">
        <f>IF(ISBLANK([1]T32!$G$73),"",[1]T32!$G$73)</f>
        <v/>
      </c>
      <c r="BG28" s="198" t="str">
        <f>IF(ISBLANK([1]T32!$G$74),"",[1]T32!$G$74)</f>
        <v/>
      </c>
      <c r="BH28" s="199" t="str">
        <f>IF(ISBLANK([1]T32!$G$75),"",[1]T32!$G$75)</f>
        <v/>
      </c>
      <c r="BI28" s="198">
        <f>IF(ISBLANK([1]T32!$H$75),"",[1]T32!$H$75)</f>
        <v>0</v>
      </c>
    </row>
    <row r="29" spans="1:61" s="197" customFormat="1" x14ac:dyDescent="0.25">
      <c r="A29" s="330"/>
      <c r="B29" s="207" t="str">
        <f>IF(ISBLANK([1]T33!$G$4),"",[1]T33!$G$4)</f>
        <v>(pls select)</v>
      </c>
      <c r="C29" s="207" t="str">
        <f>IF(ISBLANK([1]T33!$G$5),"",[1]T33!$G$5)</f>
        <v/>
      </c>
      <c r="D29" s="207" t="str">
        <f>IF(ISBLANK([1]T33!$G$6),"",[1]T33!$G$6)</f>
        <v/>
      </c>
      <c r="E29" s="207" t="str">
        <f>IF(ISBLANK([1]T33!$G$7),"",[1]T33!$G$7)</f>
        <v/>
      </c>
      <c r="F29" s="213" t="str">
        <f>IF(ISBLANK([1]T33!$G$8),"",[1]T33!$G$8)</f>
        <v/>
      </c>
      <c r="G29" s="212" t="str">
        <f>IF(ISBLANK([1]T33!$H$8),"",[1]T33!$H$8)</f>
        <v>(pls select)</v>
      </c>
      <c r="H29" s="207" t="str">
        <f>IF(ISBLANK([1]T33!$G$9),"",[1]T33!$G$9)</f>
        <v/>
      </c>
      <c r="I29" s="207" t="str">
        <f>IF(ISBLANK([1]T33!$G$10),"",[1]T33!$G$10)</f>
        <v/>
      </c>
      <c r="J29" s="330"/>
      <c r="K29" s="331" t="str">
        <f>IF(ISBLANK([1]T33!$G$11),"",[1]T33!$G$11)</f>
        <v>NA</v>
      </c>
      <c r="L29" s="210" t="str">
        <f>IF(K29="NA","NA",IF($K29&gt;12,"No",IF(M29="NA","Yes","NA")))</f>
        <v>NA</v>
      </c>
      <c r="M29" s="209" t="str">
        <f>IF(K29="NA","NA",IF(K29=0,P29,"NA"))</f>
        <v>NA</v>
      </c>
      <c r="N29" s="207" t="str">
        <f>IF(ISBLANK([1]T33!$G$13),"",[1]T33!$G$13)</f>
        <v>NA</v>
      </c>
      <c r="O29" s="208" t="str">
        <f>IF(ISBLANK([1]T33!$G$14),"",[1]T33!$G$14)</f>
        <v/>
      </c>
      <c r="P29" s="208" t="str">
        <f>IF(ISBLANK([1]T33!$G$15),"",[1]T33!$G$15)</f>
        <v/>
      </c>
      <c r="Q29" s="207" t="str">
        <f>IF(ISBLANK([1]T33!$G$20),"",[1]T33!$G$20)</f>
        <v>NA</v>
      </c>
      <c r="R29" s="208" t="str">
        <f>IF(ISBLANK([1]T33!$G$21),"",[1]T33!$G$21)</f>
        <v/>
      </c>
      <c r="S29" s="208" t="str">
        <f>IF(ISBLANK([1]T33!$G$22),"",[1]T33!$G$22)</f>
        <v/>
      </c>
      <c r="T29" s="207" t="str">
        <f>IF(ISBLANK([1]T33!$G$23),"",[1]T33!$G$23)</f>
        <v>NA</v>
      </c>
      <c r="U29" s="207" t="str">
        <f>IF(ISBLANK([1]T33!$G$24),"",[1]T33!$G$24)</f>
        <v>NA</v>
      </c>
      <c r="V29" s="208" t="str">
        <f>IF(ISBLANK([1]T33!$G$25),"",[1]T33!$G$25)</f>
        <v/>
      </c>
      <c r="W29" s="208" t="str">
        <f>IF(ISBLANK([1]T33!$G$26),"",[1]T33!$G$26)</f>
        <v/>
      </c>
      <c r="X29" s="207" t="str">
        <f>IF(ISBLANK([1]T33!$G$27),"",[1]T33!$G$27)</f>
        <v>NA</v>
      </c>
      <c r="Y29" s="330"/>
      <c r="Z29" s="207" t="str">
        <f>IF(ISBLANK([1]T33!$G$29),"",[1]T33!$G$29)</f>
        <v>VND</v>
      </c>
      <c r="AA29" s="207" t="str">
        <f>IF(ISBLANK([1]T33!$G$30),"",[1]T33!$G$30)</f>
        <v>payable at the beginning</v>
      </c>
      <c r="AB29" s="207" t="str">
        <f>IF(ISBLANK([1]T33!$G$32),"",[1]T33!$G$32)</f>
        <v>(pls select)</v>
      </c>
      <c r="AC29" s="207" t="str">
        <f>IF(ISBLANK([1]T33!$G$36),"",[1]T33!$G$36)</f>
        <v>(pls select)</v>
      </c>
      <c r="AD29" s="207" t="str">
        <f>IF(ISBLANK([1]T33!$G$40),"",[1]T33!$G$40)</f>
        <v>(pls select)</v>
      </c>
      <c r="AE29" s="206" t="s">
        <v>5</v>
      </c>
      <c r="AF29" s="205"/>
      <c r="AG29" s="204" t="s">
        <v>5</v>
      </c>
      <c r="AH29" s="207" t="str">
        <f>IF(ISBLANK([1]T33!$G$45),"",[1]T33!$G$45)</f>
        <v>NA</v>
      </c>
      <c r="AI29" s="207" t="str">
        <f>IF(ISBLANK([1]T33!$G$49),"",[1]T33!$G$49)</f>
        <v>NA</v>
      </c>
      <c r="AJ29" s="207" t="str">
        <f>IF(ISBLANK([1]T33!$G$53),"",[1]T33!$G$53)</f>
        <v>NA</v>
      </c>
      <c r="AK29" s="206" t="str">
        <f>IF(T29="Yes","(pls select)","NA")</f>
        <v>NA</v>
      </c>
      <c r="AL29" s="205" t="str">
        <f>IF(T29="Yes","(pls provide)","NA")</f>
        <v>NA</v>
      </c>
      <c r="AM29" s="204" t="str">
        <f>IF(T29="Yes","(pls select)","NA")</f>
        <v>NA</v>
      </c>
      <c r="AN29" s="198">
        <f>IF(ISBLANK([1]T33!$G$57),"",[1]T33!$G$57)</f>
        <v>0</v>
      </c>
      <c r="AO29" s="198" t="str">
        <f>IF(ISBLANK([1]T33!$G$58),"",[1]T33!$G$58)</f>
        <v/>
      </c>
      <c r="AP29" s="198" t="str">
        <f>IF(ISBLANK([1]T33!$G$59),"",[1]T33!$G$59)</f>
        <v/>
      </c>
      <c r="AQ29" s="330"/>
      <c r="AR29" s="202">
        <f>IF(ISBLANK([1]T33!$G$62),"",[1]T33!$G$62)</f>
        <v>0</v>
      </c>
      <c r="AS29" s="202">
        <f>IF(ISBLANK([1]T33!$G$63),"",[1]T33!$G$63)</f>
        <v>0</v>
      </c>
      <c r="AT29" s="329"/>
      <c r="AU29" s="328">
        <f>IF(ISBLANK([1]T33!$G$64),"",[1]T33!$G$64)</f>
        <v>0</v>
      </c>
      <c r="AV29" s="198">
        <f>IF(ISBLANK([1]T33!$G$65),"",[1]T33!$G$65)</f>
        <v>0</v>
      </c>
      <c r="AW29" s="198">
        <f>IF(ISBLANK([1]T33!$G$66),"",[1]T33!$G$66)</f>
        <v>0</v>
      </c>
      <c r="AX29" s="198" t="str">
        <f>IF(ISBLANK([1]T33!$G$67),"",[1]T33!$G$67)</f>
        <v/>
      </c>
      <c r="AY29" s="198" t="str">
        <f>IF(ISBLANK([1]T33!$G$68),"",[1]T33!$G$68)</f>
        <v/>
      </c>
      <c r="AZ29" s="198" t="str">
        <f>IF(ISBLANK([1]T33!$G$69),"",[1]T33!$G$69)</f>
        <v/>
      </c>
      <c r="BA29" s="329"/>
      <c r="BB29" s="328">
        <f>IF(ISBLANK([1]T33!$G$70),"",[1]T33!$G$70)</f>
        <v>0</v>
      </c>
      <c r="BC29" s="198">
        <f>IF(ISBLANK([1]T33!$G$71),"",[1]T33!$G$71)</f>
        <v>0</v>
      </c>
      <c r="BD29" s="199">
        <f>IF(ISBLANK([1]T33!$G$72),"",[1]T33!$G$72)</f>
        <v>0</v>
      </c>
      <c r="BE29" s="199">
        <f>IF(ISBLANK([1]T33!$H$72),"",[1]T33!$H$72)</f>
        <v>0</v>
      </c>
      <c r="BF29" s="198" t="str">
        <f>IF(ISBLANK([1]T33!$G$73),"",[1]T33!$G$73)</f>
        <v/>
      </c>
      <c r="BG29" s="198" t="str">
        <f>IF(ISBLANK([1]T33!$G$74),"",[1]T33!$G$74)</f>
        <v/>
      </c>
      <c r="BH29" s="199" t="str">
        <f>IF(ISBLANK([1]T33!$G$75),"",[1]T33!$G$75)</f>
        <v/>
      </c>
      <c r="BI29" s="198">
        <f>IF(ISBLANK([1]T33!$H$75),"",[1]T33!$H$75)</f>
        <v>0</v>
      </c>
    </row>
    <row r="30" spans="1:61" s="197" customFormat="1" x14ac:dyDescent="0.25">
      <c r="A30" s="330"/>
      <c r="B30" s="207" t="str">
        <f>IF(ISBLANK([1]T34!$G$4),"",[1]T34!$G$4)</f>
        <v>(pls select)</v>
      </c>
      <c r="C30" s="207" t="str">
        <f>IF(ISBLANK([1]T34!$G$5),"",[1]T34!$G$5)</f>
        <v/>
      </c>
      <c r="D30" s="207" t="str">
        <f>IF(ISBLANK([1]T34!$G$6),"",[1]T34!$G$6)</f>
        <v/>
      </c>
      <c r="E30" s="207" t="str">
        <f>IF(ISBLANK([1]T34!$G$7),"",[1]T34!$G$7)</f>
        <v/>
      </c>
      <c r="F30" s="213" t="str">
        <f>IF(ISBLANK([1]T34!$G$8),"",[1]T34!$G$8)</f>
        <v/>
      </c>
      <c r="G30" s="212" t="str">
        <f>IF(ISBLANK([1]T34!$H$8),"",[1]T34!$H$8)</f>
        <v>(pls select)</v>
      </c>
      <c r="H30" s="207" t="str">
        <f>IF(ISBLANK([1]T34!$G$9),"",[1]T34!$G$9)</f>
        <v/>
      </c>
      <c r="I30" s="207" t="str">
        <f>IF(ISBLANK([1]T34!$G$10),"",[1]T34!$G$10)</f>
        <v/>
      </c>
      <c r="J30" s="330"/>
      <c r="K30" s="331" t="str">
        <f>IF(ISBLANK([1]T34!$G$11),"",[1]T34!$G$11)</f>
        <v>NA</v>
      </c>
      <c r="L30" s="210" t="str">
        <f>IF(K30="NA","NA",IF($K30&gt;12,"No",IF(M30="NA","Yes","NA")))</f>
        <v>NA</v>
      </c>
      <c r="M30" s="209" t="str">
        <f>IF(K30="NA","NA",IF(K30=0,P30,"NA"))</f>
        <v>NA</v>
      </c>
      <c r="N30" s="207" t="str">
        <f>IF(ISBLANK([1]T34!$G$13),"",[1]T34!$G$13)</f>
        <v>NA</v>
      </c>
      <c r="O30" s="208" t="str">
        <f>IF(ISBLANK([1]T34!$G$14),"",[1]T34!$G$14)</f>
        <v/>
      </c>
      <c r="P30" s="208" t="str">
        <f>IF(ISBLANK([1]T34!$G$15),"",[1]T34!$G$15)</f>
        <v/>
      </c>
      <c r="Q30" s="207" t="str">
        <f>IF(ISBLANK([1]T34!$G$20),"",[1]T34!$G$20)</f>
        <v>NA</v>
      </c>
      <c r="R30" s="208" t="str">
        <f>IF(ISBLANK([1]T34!$G$21),"",[1]T34!$G$21)</f>
        <v/>
      </c>
      <c r="S30" s="208" t="str">
        <f>IF(ISBLANK([1]T34!$G$22),"",[1]T34!$G$22)</f>
        <v/>
      </c>
      <c r="T30" s="207" t="str">
        <f>IF(ISBLANK([1]T34!$G$23),"",[1]T34!$G$23)</f>
        <v>NA</v>
      </c>
      <c r="U30" s="207" t="str">
        <f>IF(ISBLANK([1]T34!$G$24),"",[1]T34!$G$24)</f>
        <v>NA</v>
      </c>
      <c r="V30" s="208" t="str">
        <f>IF(ISBLANK([1]T34!$G$25),"",[1]T34!$G$25)</f>
        <v/>
      </c>
      <c r="W30" s="208" t="str">
        <f>IF(ISBLANK([1]T34!$G$26),"",[1]T34!$G$26)</f>
        <v/>
      </c>
      <c r="X30" s="207" t="str">
        <f>IF(ISBLANK([1]T34!$G$27),"",[1]T34!$G$27)</f>
        <v>NA</v>
      </c>
      <c r="Y30" s="330"/>
      <c r="Z30" s="207" t="str">
        <f>IF(ISBLANK([1]T34!$G$29),"",[1]T34!$G$29)</f>
        <v>VND</v>
      </c>
      <c r="AA30" s="207" t="str">
        <f>IF(ISBLANK([1]T34!$G$30),"",[1]T34!$G$30)</f>
        <v>payable at the beginning</v>
      </c>
      <c r="AB30" s="207" t="str">
        <f>IF(ISBLANK([1]T34!$G$32),"",[1]T34!$G$32)</f>
        <v>(pls select)</v>
      </c>
      <c r="AC30" s="207" t="str">
        <f>IF(ISBLANK([1]T34!$G$36),"",[1]T34!$G$36)</f>
        <v>(pls select)</v>
      </c>
      <c r="AD30" s="207" t="str">
        <f>IF(ISBLANK([1]T34!$G$40),"",[1]T34!$G$40)</f>
        <v>(pls select)</v>
      </c>
      <c r="AE30" s="206" t="s">
        <v>5</v>
      </c>
      <c r="AF30" s="205"/>
      <c r="AG30" s="204" t="s">
        <v>5</v>
      </c>
      <c r="AH30" s="207" t="str">
        <f>IF(ISBLANK([1]T34!$G$45),"",[1]T34!$G$45)</f>
        <v>NA</v>
      </c>
      <c r="AI30" s="207" t="str">
        <f>IF(ISBLANK([1]T34!$G$49),"",[1]T34!$G$49)</f>
        <v>NA</v>
      </c>
      <c r="AJ30" s="207" t="str">
        <f>IF(ISBLANK([1]T34!$G$53),"",[1]T34!$G$53)</f>
        <v>NA</v>
      </c>
      <c r="AK30" s="206" t="str">
        <f>IF(T30="Yes","(pls select)","NA")</f>
        <v>NA</v>
      </c>
      <c r="AL30" s="205" t="str">
        <f>IF(T30="Yes","(pls provide)","NA")</f>
        <v>NA</v>
      </c>
      <c r="AM30" s="204" t="str">
        <f>IF(T30="Yes","(pls select)","NA")</f>
        <v>NA</v>
      </c>
      <c r="AN30" s="198">
        <f>IF(ISBLANK([1]T34!$G$57),"",[1]T34!$G$57)</f>
        <v>0</v>
      </c>
      <c r="AO30" s="198" t="str">
        <f>IF(ISBLANK([1]T34!$G$58),"",[1]T34!$G$58)</f>
        <v/>
      </c>
      <c r="AP30" s="198" t="str">
        <f>IF(ISBLANK([1]T34!$G$59),"",[1]T34!$G$59)</f>
        <v/>
      </c>
      <c r="AQ30" s="330"/>
      <c r="AR30" s="202">
        <f>IF(ISBLANK([1]T34!$G$62),"",[1]T34!$G$62)</f>
        <v>0</v>
      </c>
      <c r="AS30" s="202">
        <f>IF(ISBLANK([1]T34!$G$63),"",[1]T34!$G$63)</f>
        <v>0</v>
      </c>
      <c r="AT30" s="329"/>
      <c r="AU30" s="328">
        <f>IF(ISBLANK([1]T34!$G$64),"",[1]T34!$G$64)</f>
        <v>0</v>
      </c>
      <c r="AV30" s="198">
        <f>IF(ISBLANK([1]T34!$G$65),"",[1]T34!$G$65)</f>
        <v>0</v>
      </c>
      <c r="AW30" s="198">
        <f>IF(ISBLANK([1]T34!$G$66),"",[1]T34!$G$66)</f>
        <v>0</v>
      </c>
      <c r="AX30" s="198" t="str">
        <f>IF(ISBLANK([1]T34!$G$67),"",[1]T34!$G$67)</f>
        <v/>
      </c>
      <c r="AY30" s="198" t="str">
        <f>IF(ISBLANK([1]T34!$G$68),"",[1]T34!$G$68)</f>
        <v/>
      </c>
      <c r="AZ30" s="198" t="str">
        <f>IF(ISBLANK([1]T34!$G$69),"",[1]T34!$G$69)</f>
        <v/>
      </c>
      <c r="BA30" s="329"/>
      <c r="BB30" s="328">
        <f>IF(ISBLANK([1]T34!$G$70),"",[1]T34!$G$70)</f>
        <v>0</v>
      </c>
      <c r="BC30" s="198">
        <f>IF(ISBLANK([1]T34!$G$71),"",[1]T34!$G$71)</f>
        <v>0</v>
      </c>
      <c r="BD30" s="199">
        <f>IF(ISBLANK([1]T34!$G$72),"",[1]T34!$G$72)</f>
        <v>0</v>
      </c>
      <c r="BE30" s="199">
        <f>IF(ISBLANK([1]T34!$H$72),"",[1]T34!$H$72)</f>
        <v>0</v>
      </c>
      <c r="BF30" s="198" t="str">
        <f>IF(ISBLANK([1]T34!$G$73),"",[1]T34!$G$73)</f>
        <v/>
      </c>
      <c r="BG30" s="198" t="str">
        <f>IF(ISBLANK([1]T34!$G$74),"",[1]T34!$G$74)</f>
        <v/>
      </c>
      <c r="BH30" s="199" t="str">
        <f>IF(ISBLANK([1]T34!$G$75),"",[1]T34!$G$75)</f>
        <v/>
      </c>
      <c r="BI30" s="198">
        <f>IF(ISBLANK([1]T34!$H$75),"",[1]T34!$H$75)</f>
        <v>0</v>
      </c>
    </row>
    <row r="31" spans="1:61" s="197" customFormat="1" x14ac:dyDescent="0.25">
      <c r="A31" s="330"/>
      <c r="B31" s="207" t="str">
        <f>IF(ISBLANK([1]T35!$G$4),"",[1]T35!$G$4)</f>
        <v>(pls select)</v>
      </c>
      <c r="C31" s="207" t="str">
        <f>IF(ISBLANK([1]T35!$G$5),"",[1]T35!$G$5)</f>
        <v/>
      </c>
      <c r="D31" s="207" t="str">
        <f>IF(ISBLANK([1]T35!$G$6),"",[1]T35!$G$6)</f>
        <v/>
      </c>
      <c r="E31" s="207" t="str">
        <f>IF(ISBLANK([1]T35!$G$7),"",[1]T35!$G$7)</f>
        <v/>
      </c>
      <c r="F31" s="213" t="str">
        <f>IF(ISBLANK([1]T35!$G$8),"",[1]T35!$G$8)</f>
        <v/>
      </c>
      <c r="G31" s="212" t="str">
        <f>IF(ISBLANK([1]T35!$H$8),"",[1]T35!$H$8)</f>
        <v>(pls select)</v>
      </c>
      <c r="H31" s="207" t="str">
        <f>IF(ISBLANK([1]T35!$G$9),"",[1]T35!$G$9)</f>
        <v/>
      </c>
      <c r="I31" s="207" t="str">
        <f>IF(ISBLANK([1]T35!$G$10),"",[1]T35!$G$10)</f>
        <v/>
      </c>
      <c r="J31" s="330"/>
      <c r="K31" s="331" t="str">
        <f>IF(ISBLANK([1]T35!$G$11),"",[1]T35!$G$11)</f>
        <v>NA</v>
      </c>
      <c r="L31" s="210" t="str">
        <f>IF(K31="NA","NA",IF($K31&gt;12,"No",IF(M31="NA","Yes","NA")))</f>
        <v>NA</v>
      </c>
      <c r="M31" s="209" t="str">
        <f>IF(K31="NA","NA",IF(K31=0,P31,"NA"))</f>
        <v>NA</v>
      </c>
      <c r="N31" s="207" t="str">
        <f>IF(ISBLANK([1]T35!$G$13),"",[1]T35!$G$13)</f>
        <v>NA</v>
      </c>
      <c r="O31" s="208" t="str">
        <f>IF(ISBLANK([1]T35!$G$14),"",[1]T35!$G$14)</f>
        <v/>
      </c>
      <c r="P31" s="208" t="str">
        <f>IF(ISBLANK([1]T35!$G$15),"",[1]T35!$G$15)</f>
        <v/>
      </c>
      <c r="Q31" s="207" t="str">
        <f>IF(ISBLANK([1]T35!$G$20),"",[1]T35!$G$20)</f>
        <v>NA</v>
      </c>
      <c r="R31" s="208" t="str">
        <f>IF(ISBLANK([1]T35!$G$21),"",[1]T35!$G$21)</f>
        <v/>
      </c>
      <c r="S31" s="208" t="str">
        <f>IF(ISBLANK([1]T35!$G$22),"",[1]T35!$G$22)</f>
        <v/>
      </c>
      <c r="T31" s="207" t="str">
        <f>IF(ISBLANK([1]T35!$G$23),"",[1]T35!$G$23)</f>
        <v>NA</v>
      </c>
      <c r="U31" s="207" t="str">
        <f>IF(ISBLANK([1]T35!$G$24),"",[1]T35!$G$24)</f>
        <v>NA</v>
      </c>
      <c r="V31" s="208" t="str">
        <f>IF(ISBLANK([1]T35!$G$25),"",[1]T35!$G$25)</f>
        <v/>
      </c>
      <c r="W31" s="208" t="str">
        <f>IF(ISBLANK([1]T35!$G$26),"",[1]T35!$G$26)</f>
        <v/>
      </c>
      <c r="X31" s="207" t="str">
        <f>IF(ISBLANK([1]T35!$G$27),"",[1]T35!$G$27)</f>
        <v>NA</v>
      </c>
      <c r="Y31" s="330"/>
      <c r="Z31" s="207" t="str">
        <f>IF(ISBLANK([1]T35!$G$29),"",[1]T35!$G$29)</f>
        <v>VND</v>
      </c>
      <c r="AA31" s="207" t="str">
        <f>IF(ISBLANK([1]T35!$G$30),"",[1]T35!$G$30)</f>
        <v>payable at the beginning</v>
      </c>
      <c r="AB31" s="207" t="str">
        <f>IF(ISBLANK([1]T35!$G$32),"",[1]T35!$G$32)</f>
        <v>(pls select)</v>
      </c>
      <c r="AC31" s="207" t="str">
        <f>IF(ISBLANK([1]T35!$G$36),"",[1]T35!$G$36)</f>
        <v>(pls select)</v>
      </c>
      <c r="AD31" s="207" t="str">
        <f>IF(ISBLANK([1]T35!$G$40),"",[1]T35!$G$40)</f>
        <v>(pls select)</v>
      </c>
      <c r="AE31" s="206" t="s">
        <v>5</v>
      </c>
      <c r="AF31" s="205"/>
      <c r="AG31" s="204" t="s">
        <v>5</v>
      </c>
      <c r="AH31" s="207" t="str">
        <f>IF(ISBLANK([1]T35!$G$45),"",[1]T35!$G$45)</f>
        <v>NA</v>
      </c>
      <c r="AI31" s="207" t="str">
        <f>IF(ISBLANK([1]T35!$G$49),"",[1]T35!$G$49)</f>
        <v>NA</v>
      </c>
      <c r="AJ31" s="207" t="str">
        <f>IF(ISBLANK([1]T35!$G$53),"",[1]T35!$G$53)</f>
        <v>NA</v>
      </c>
      <c r="AK31" s="206" t="str">
        <f>IF(T31="Yes","(pls select)","NA")</f>
        <v>NA</v>
      </c>
      <c r="AL31" s="205" t="str">
        <f>IF(T31="Yes","(pls provide)","NA")</f>
        <v>NA</v>
      </c>
      <c r="AM31" s="204" t="str">
        <f>IF(T31="Yes","(pls select)","NA")</f>
        <v>NA</v>
      </c>
      <c r="AN31" s="198">
        <f>IF(ISBLANK([1]T35!$G$57),"",[1]T35!$G$57)</f>
        <v>0</v>
      </c>
      <c r="AO31" s="198" t="str">
        <f>IF(ISBLANK([1]T35!$G$58),"",[1]T35!$G$58)</f>
        <v/>
      </c>
      <c r="AP31" s="198" t="str">
        <f>IF(ISBLANK([1]T35!$G$59),"",[1]T35!$G$59)</f>
        <v/>
      </c>
      <c r="AQ31" s="330"/>
      <c r="AR31" s="202">
        <f>IF(ISBLANK([1]T35!$G$62),"",[1]T35!$G$62)</f>
        <v>0</v>
      </c>
      <c r="AS31" s="202">
        <f>IF(ISBLANK([1]T35!$G$63),"",[1]T35!$G$63)</f>
        <v>0</v>
      </c>
      <c r="AT31" s="329"/>
      <c r="AU31" s="328">
        <f>IF(ISBLANK([1]T35!$G$64),"",[1]T35!$G$64)</f>
        <v>0</v>
      </c>
      <c r="AV31" s="198">
        <f>IF(ISBLANK([1]T35!$G$65),"",[1]T35!$G$65)</f>
        <v>0</v>
      </c>
      <c r="AW31" s="198">
        <f>IF(ISBLANK([1]T35!$G$66),"",[1]T35!$G$66)</f>
        <v>0</v>
      </c>
      <c r="AX31" s="198" t="str">
        <f>IF(ISBLANK([1]T35!$G$67),"",[1]T35!$G$67)</f>
        <v/>
      </c>
      <c r="AY31" s="198" t="str">
        <f>IF(ISBLANK([1]T35!$G$68),"",[1]T35!$G$68)</f>
        <v/>
      </c>
      <c r="AZ31" s="198" t="str">
        <f>IF(ISBLANK([1]T35!$G$69),"",[1]T35!$G$69)</f>
        <v/>
      </c>
      <c r="BA31" s="329"/>
      <c r="BB31" s="328">
        <f>IF(ISBLANK([1]T35!$G$70),"",[1]T35!$G$70)</f>
        <v>0</v>
      </c>
      <c r="BC31" s="198">
        <f>IF(ISBLANK([1]T35!$G$71),"",[1]T35!$G$71)</f>
        <v>0</v>
      </c>
      <c r="BD31" s="199">
        <f>IF(ISBLANK([1]T35!$G$72),"",[1]T35!$G$72)</f>
        <v>0</v>
      </c>
      <c r="BE31" s="199">
        <f>IF(ISBLANK([1]T35!$H$72),"",[1]T35!$H$72)</f>
        <v>0</v>
      </c>
      <c r="BF31" s="198" t="str">
        <f>IF(ISBLANK([1]T35!$G$73),"",[1]T35!$G$73)</f>
        <v/>
      </c>
      <c r="BG31" s="198" t="str">
        <f>IF(ISBLANK([1]T35!$G$74),"",[1]T35!$G$74)</f>
        <v/>
      </c>
      <c r="BH31" s="199" t="str">
        <f>IF(ISBLANK([1]T35!$G$75),"",[1]T35!$G$75)</f>
        <v/>
      </c>
      <c r="BI31" s="198">
        <f>IF(ISBLANK([1]T35!$H$75),"",[1]T35!$H$75)</f>
        <v>0</v>
      </c>
    </row>
    <row r="32" spans="1:61" s="197" customFormat="1" x14ac:dyDescent="0.25">
      <c r="A32" s="330"/>
      <c r="B32" s="207" t="str">
        <f>IF(ISBLANK([1]T36!$G$4),"",[1]T36!$G$4)</f>
        <v>(pls select)</v>
      </c>
      <c r="C32" s="207" t="str">
        <f>IF(ISBLANK([1]T36!$G$5),"",[1]T36!$G$5)</f>
        <v/>
      </c>
      <c r="D32" s="207" t="str">
        <f>IF(ISBLANK([1]T36!$G$6),"",[1]T36!$G$6)</f>
        <v/>
      </c>
      <c r="E32" s="207" t="str">
        <f>IF(ISBLANK([1]T36!$G$7),"",[1]T36!$G$7)</f>
        <v/>
      </c>
      <c r="F32" s="213" t="str">
        <f>IF(ISBLANK([1]T36!$G$8),"",[1]T36!$G$8)</f>
        <v/>
      </c>
      <c r="G32" s="212" t="str">
        <f>IF(ISBLANK([1]T36!$H$8),"",[1]T36!$H$8)</f>
        <v>(pls select)</v>
      </c>
      <c r="H32" s="207" t="str">
        <f>IF(ISBLANK([1]T36!$G$9),"",[1]T36!$G$9)</f>
        <v/>
      </c>
      <c r="I32" s="207" t="str">
        <f>IF(ISBLANK([1]T36!$G$10),"",[1]T36!$G$10)</f>
        <v/>
      </c>
      <c r="J32" s="330"/>
      <c r="K32" s="331" t="str">
        <f>IF(ISBLANK([1]T36!$G$11),"",[1]T36!$G$11)</f>
        <v>NA</v>
      </c>
      <c r="L32" s="210" t="str">
        <f>IF(K32="NA","NA",IF($K32&gt;12,"No",IF(M32="NA","Yes","NA")))</f>
        <v>NA</v>
      </c>
      <c r="M32" s="209" t="str">
        <f>IF(K32="NA","NA",IF(K32=0,P32,"NA"))</f>
        <v>NA</v>
      </c>
      <c r="N32" s="207" t="str">
        <f>IF(ISBLANK([1]T36!$G$13),"",[1]T36!$G$13)</f>
        <v>NA</v>
      </c>
      <c r="O32" s="208" t="str">
        <f>IF(ISBLANK([1]T36!$G$14),"",[1]T36!$G$14)</f>
        <v/>
      </c>
      <c r="P32" s="208" t="str">
        <f>IF(ISBLANK([1]T36!$G$15),"",[1]T36!$G$15)</f>
        <v/>
      </c>
      <c r="Q32" s="207" t="str">
        <f>IF(ISBLANK([1]T36!$G$20),"",[1]T36!$G$20)</f>
        <v>NA</v>
      </c>
      <c r="R32" s="208" t="str">
        <f>IF(ISBLANK([1]T36!$G$21),"",[1]T36!$G$21)</f>
        <v/>
      </c>
      <c r="S32" s="208" t="str">
        <f>IF(ISBLANK([1]T36!$G$22),"",[1]T36!$G$22)</f>
        <v/>
      </c>
      <c r="T32" s="207" t="str">
        <f>IF(ISBLANK([1]T36!$G$23),"",[1]T36!$G$23)</f>
        <v>NA</v>
      </c>
      <c r="U32" s="207" t="str">
        <f>IF(ISBLANK([1]T36!$G$24),"",[1]T36!$G$24)</f>
        <v>NA</v>
      </c>
      <c r="V32" s="208" t="str">
        <f>IF(ISBLANK([1]T36!$G$25),"",[1]T36!$G$25)</f>
        <v/>
      </c>
      <c r="W32" s="208" t="str">
        <f>IF(ISBLANK([1]T36!$G$26),"",[1]T36!$G$26)</f>
        <v/>
      </c>
      <c r="X32" s="207" t="str">
        <f>IF(ISBLANK([1]T36!$G$27),"",[1]T36!$G$27)</f>
        <v>NA</v>
      </c>
      <c r="Y32" s="330"/>
      <c r="Z32" s="207" t="str">
        <f>IF(ISBLANK([1]T36!$G$29),"",[1]T36!$G$29)</f>
        <v>VND</v>
      </c>
      <c r="AA32" s="207" t="str">
        <f>IF(ISBLANK([1]T36!$G$30),"",[1]T36!$G$30)</f>
        <v>payable at the beginning</v>
      </c>
      <c r="AB32" s="207" t="str">
        <f>IF(ISBLANK([1]T36!$G$32),"",[1]T36!$G$32)</f>
        <v>(pls select)</v>
      </c>
      <c r="AC32" s="207" t="str">
        <f>IF(ISBLANK([1]T36!$G$36),"",[1]T36!$G$36)</f>
        <v>(pls select)</v>
      </c>
      <c r="AD32" s="207" t="str">
        <f>IF(ISBLANK([1]T36!$G$40),"",[1]T36!$G$40)</f>
        <v>(pls select)</v>
      </c>
      <c r="AE32" s="206" t="s">
        <v>5</v>
      </c>
      <c r="AF32" s="205"/>
      <c r="AG32" s="204" t="s">
        <v>5</v>
      </c>
      <c r="AH32" s="207" t="str">
        <f>IF(ISBLANK([1]T36!$G$45),"",[1]T36!$G$45)</f>
        <v>NA</v>
      </c>
      <c r="AI32" s="207" t="str">
        <f>IF(ISBLANK([1]T36!$G$49),"",[1]T36!$G$49)</f>
        <v>NA</v>
      </c>
      <c r="AJ32" s="207" t="str">
        <f>IF(ISBLANK([1]T36!$G$53),"",[1]T36!$G$53)</f>
        <v>NA</v>
      </c>
      <c r="AK32" s="206" t="str">
        <f>IF(T32="Yes","(pls select)","NA")</f>
        <v>NA</v>
      </c>
      <c r="AL32" s="205" t="str">
        <f>IF(T32="Yes","(pls provide)","NA")</f>
        <v>NA</v>
      </c>
      <c r="AM32" s="204" t="str">
        <f>IF(T32="Yes","(pls select)","NA")</f>
        <v>NA</v>
      </c>
      <c r="AN32" s="198">
        <f>IF(ISBLANK([1]T36!$G$57),"",[1]T36!$G$57)</f>
        <v>0</v>
      </c>
      <c r="AO32" s="198" t="str">
        <f>IF(ISBLANK([1]T36!$G$58),"",[1]T36!$G$58)</f>
        <v/>
      </c>
      <c r="AP32" s="198" t="str">
        <f>IF(ISBLANK([1]T36!$G$59),"",[1]T36!$G$59)</f>
        <v/>
      </c>
      <c r="AQ32" s="330"/>
      <c r="AR32" s="202">
        <f>IF(ISBLANK([1]T36!$G$62),"",[1]T36!$G$62)</f>
        <v>0</v>
      </c>
      <c r="AS32" s="202">
        <f>IF(ISBLANK([1]T36!$G$63),"",[1]T36!$G$63)</f>
        <v>0</v>
      </c>
      <c r="AT32" s="329"/>
      <c r="AU32" s="328">
        <f>IF(ISBLANK([1]T36!$G$64),"",[1]T36!$G$64)</f>
        <v>0</v>
      </c>
      <c r="AV32" s="198">
        <f>IF(ISBLANK([1]T36!$G$65),"",[1]T36!$G$65)</f>
        <v>0</v>
      </c>
      <c r="AW32" s="198">
        <f>IF(ISBLANK([1]T36!$G$66),"",[1]T36!$G$66)</f>
        <v>0</v>
      </c>
      <c r="AX32" s="198" t="str">
        <f>IF(ISBLANK([1]T36!$G$67),"",[1]T36!$G$67)</f>
        <v/>
      </c>
      <c r="AY32" s="198" t="str">
        <f>IF(ISBLANK([1]T36!$G$68),"",[1]T36!$G$68)</f>
        <v/>
      </c>
      <c r="AZ32" s="198" t="str">
        <f>IF(ISBLANK([1]T36!$G$69),"",[1]T36!$G$69)</f>
        <v/>
      </c>
      <c r="BA32" s="329"/>
      <c r="BB32" s="328">
        <f>IF(ISBLANK([1]T36!$G$70),"",[1]T36!$G$70)</f>
        <v>0</v>
      </c>
      <c r="BC32" s="198">
        <f>IF(ISBLANK([1]T36!$G$71),"",[1]T36!$G$71)</f>
        <v>0</v>
      </c>
      <c r="BD32" s="199">
        <f>IF(ISBLANK([1]T36!$G$72),"",[1]T36!$G$72)</f>
        <v>0</v>
      </c>
      <c r="BE32" s="199">
        <f>IF(ISBLANK([1]T36!$H$72),"",[1]T36!$H$72)</f>
        <v>0</v>
      </c>
      <c r="BF32" s="198" t="str">
        <f>IF(ISBLANK([1]T36!$G$73),"",[1]T36!$G$73)</f>
        <v/>
      </c>
      <c r="BG32" s="198" t="str">
        <f>IF(ISBLANK([1]T36!$G$74),"",[1]T36!$G$74)</f>
        <v/>
      </c>
      <c r="BH32" s="199" t="str">
        <f>IF(ISBLANK([1]T36!$G$75),"",[1]T36!$G$75)</f>
        <v/>
      </c>
      <c r="BI32" s="198">
        <f>IF(ISBLANK([1]T36!$H$75),"",[1]T36!$H$75)</f>
        <v>0</v>
      </c>
    </row>
    <row r="33" spans="1:61" s="197" customFormat="1" x14ac:dyDescent="0.25">
      <c r="A33" s="330"/>
      <c r="B33" s="207" t="str">
        <f>IF(ISBLANK([1]T37!$G$4),"",[1]T37!$G$4)</f>
        <v>(pls select)</v>
      </c>
      <c r="C33" s="207" t="str">
        <f>IF(ISBLANK([1]T37!$G$5),"",[1]T37!$G$5)</f>
        <v/>
      </c>
      <c r="D33" s="207" t="str">
        <f>IF(ISBLANK([1]T37!$G$6),"",[1]T37!$G$6)</f>
        <v/>
      </c>
      <c r="E33" s="207" t="str">
        <f>IF(ISBLANK([1]T37!$G$7),"",[1]T37!$G$7)</f>
        <v/>
      </c>
      <c r="F33" s="213" t="str">
        <f>IF(ISBLANK([1]T37!$G$8),"",[1]T37!$G$8)</f>
        <v/>
      </c>
      <c r="G33" s="212" t="str">
        <f>IF(ISBLANK([1]T37!$H$8),"",[1]T37!$H$8)</f>
        <v>(pls select)</v>
      </c>
      <c r="H33" s="207" t="str">
        <f>IF(ISBLANK([1]T37!$G$9),"",[1]T37!$G$9)</f>
        <v/>
      </c>
      <c r="I33" s="207" t="str">
        <f>IF(ISBLANK([1]T37!$G$10),"",[1]T37!$G$10)</f>
        <v/>
      </c>
      <c r="J33" s="330"/>
      <c r="K33" s="331" t="str">
        <f>IF(ISBLANK([1]T37!$G$11),"",[1]T37!$G$11)</f>
        <v>NA</v>
      </c>
      <c r="L33" s="210" t="str">
        <f>IF(K33="NA","NA",IF($K33&gt;12,"No",IF(M33="NA","Yes","NA")))</f>
        <v>NA</v>
      </c>
      <c r="M33" s="209" t="str">
        <f>IF(K33="NA","NA",IF(K33=0,P33,"NA"))</f>
        <v>NA</v>
      </c>
      <c r="N33" s="207" t="str">
        <f>IF(ISBLANK([1]T37!$G$13),"",[1]T37!$G$13)</f>
        <v>NA</v>
      </c>
      <c r="O33" s="208" t="str">
        <f>IF(ISBLANK([1]T37!$G$14),"",[1]T37!$G$14)</f>
        <v/>
      </c>
      <c r="P33" s="208" t="str">
        <f>IF(ISBLANK([1]T37!$G$15),"",[1]T37!$G$15)</f>
        <v/>
      </c>
      <c r="Q33" s="207" t="str">
        <f>IF(ISBLANK([1]T37!$G$20),"",[1]T37!$G$20)</f>
        <v>NA</v>
      </c>
      <c r="R33" s="208" t="str">
        <f>IF(ISBLANK([1]T37!$G$21),"",[1]T37!$G$21)</f>
        <v/>
      </c>
      <c r="S33" s="208" t="str">
        <f>IF(ISBLANK([1]T37!$G$22),"",[1]T37!$G$22)</f>
        <v/>
      </c>
      <c r="T33" s="207" t="str">
        <f>IF(ISBLANK([1]T37!$G$23),"",[1]T37!$G$23)</f>
        <v>NA</v>
      </c>
      <c r="U33" s="207" t="str">
        <f>IF(ISBLANK([1]T37!$G$24),"",[1]T37!$G$24)</f>
        <v>NA</v>
      </c>
      <c r="V33" s="208" t="str">
        <f>IF(ISBLANK([1]T37!$G$25),"",[1]T37!$G$25)</f>
        <v/>
      </c>
      <c r="W33" s="208" t="str">
        <f>IF(ISBLANK([1]T37!$G$26),"",[1]T37!$G$26)</f>
        <v/>
      </c>
      <c r="X33" s="207" t="str">
        <f>IF(ISBLANK([1]T37!$G$27),"",[1]T37!$G$27)</f>
        <v>NA</v>
      </c>
      <c r="Y33" s="330"/>
      <c r="Z33" s="207" t="str">
        <f>IF(ISBLANK([1]T37!$G$29),"",[1]T37!$G$29)</f>
        <v>VND</v>
      </c>
      <c r="AA33" s="207" t="str">
        <f>IF(ISBLANK([1]T37!$G$30),"",[1]T37!$G$30)</f>
        <v>payable at the beginning</v>
      </c>
      <c r="AB33" s="207" t="str">
        <f>IF(ISBLANK([1]T37!$G$32),"",[1]T37!$G$32)</f>
        <v>(pls select)</v>
      </c>
      <c r="AC33" s="207" t="str">
        <f>IF(ISBLANK([1]T37!$G$36),"",[1]T37!$G$36)</f>
        <v>(pls select)</v>
      </c>
      <c r="AD33" s="207" t="str">
        <f>IF(ISBLANK([1]T37!$G$40),"",[1]T37!$G$40)</f>
        <v>(pls select)</v>
      </c>
      <c r="AE33" s="206" t="s">
        <v>5</v>
      </c>
      <c r="AF33" s="205"/>
      <c r="AG33" s="204" t="s">
        <v>5</v>
      </c>
      <c r="AH33" s="207" t="str">
        <f>IF(ISBLANK([1]T37!$G$45),"",[1]T37!$G$45)</f>
        <v>NA</v>
      </c>
      <c r="AI33" s="207" t="str">
        <f>IF(ISBLANK([1]T37!$G$49),"",[1]T37!$G$49)</f>
        <v>NA</v>
      </c>
      <c r="AJ33" s="207" t="str">
        <f>IF(ISBLANK([1]T37!$G$53),"",[1]T37!$G$53)</f>
        <v>NA</v>
      </c>
      <c r="AK33" s="206" t="str">
        <f>IF(T33="Yes","(pls select)","NA")</f>
        <v>NA</v>
      </c>
      <c r="AL33" s="205" t="str">
        <f>IF(T33="Yes","(pls provide)","NA")</f>
        <v>NA</v>
      </c>
      <c r="AM33" s="204" t="str">
        <f>IF(T33="Yes","(pls select)","NA")</f>
        <v>NA</v>
      </c>
      <c r="AN33" s="198">
        <f>IF(ISBLANK([1]T37!$G$57),"",[1]T37!$G$57)</f>
        <v>0</v>
      </c>
      <c r="AO33" s="198" t="str">
        <f>IF(ISBLANK([1]T37!$G$58),"",[1]T37!$G$58)</f>
        <v/>
      </c>
      <c r="AP33" s="198" t="str">
        <f>IF(ISBLANK([1]T37!$G$59),"",[1]T37!$G$59)</f>
        <v/>
      </c>
      <c r="AQ33" s="330"/>
      <c r="AR33" s="202">
        <f>IF(ISBLANK([1]T37!$G$62),"",[1]T37!$G$62)</f>
        <v>0</v>
      </c>
      <c r="AS33" s="202">
        <f>IF(ISBLANK([1]T37!$G$63),"",[1]T37!$G$63)</f>
        <v>0</v>
      </c>
      <c r="AT33" s="329"/>
      <c r="AU33" s="328">
        <f>IF(ISBLANK([1]T37!$G$64),"",[1]T37!$G$64)</f>
        <v>0</v>
      </c>
      <c r="AV33" s="198">
        <f>IF(ISBLANK([1]T37!$G$65),"",[1]T37!$G$65)</f>
        <v>0</v>
      </c>
      <c r="AW33" s="198">
        <f>IF(ISBLANK([1]T37!$G$66),"",[1]T37!$G$66)</f>
        <v>0</v>
      </c>
      <c r="AX33" s="198" t="str">
        <f>IF(ISBLANK([1]T37!$G$67),"",[1]T37!$G$67)</f>
        <v/>
      </c>
      <c r="AY33" s="198" t="str">
        <f>IF(ISBLANK([1]T37!$G$68),"",[1]T37!$G$68)</f>
        <v/>
      </c>
      <c r="AZ33" s="198" t="str">
        <f>IF(ISBLANK([1]T37!$G$69),"",[1]T37!$G$69)</f>
        <v/>
      </c>
      <c r="BA33" s="329"/>
      <c r="BB33" s="328">
        <f>IF(ISBLANK([1]T37!$G$70),"",[1]T37!$G$70)</f>
        <v>0</v>
      </c>
      <c r="BC33" s="198">
        <f>IF(ISBLANK([1]T37!$G$71),"",[1]T37!$G$71)</f>
        <v>0</v>
      </c>
      <c r="BD33" s="199">
        <f>IF(ISBLANK([1]T37!$G$72),"",[1]T37!$G$72)</f>
        <v>0</v>
      </c>
      <c r="BE33" s="199">
        <f>IF(ISBLANK([1]T37!$H$72),"",[1]T37!$H$72)</f>
        <v>0</v>
      </c>
      <c r="BF33" s="198" t="str">
        <f>IF(ISBLANK([1]T37!$G$73),"",[1]T37!$G$73)</f>
        <v/>
      </c>
      <c r="BG33" s="198" t="str">
        <f>IF(ISBLANK([1]T37!$G$74),"",[1]T37!$G$74)</f>
        <v/>
      </c>
      <c r="BH33" s="199" t="str">
        <f>IF(ISBLANK([1]T37!$G$75),"",[1]T37!$G$75)</f>
        <v/>
      </c>
      <c r="BI33" s="198">
        <f>IF(ISBLANK([1]T37!$H$75),"",[1]T37!$H$75)</f>
        <v>0</v>
      </c>
    </row>
    <row r="34" spans="1:61" s="197" customFormat="1" x14ac:dyDescent="0.25">
      <c r="A34" s="330"/>
      <c r="B34" s="207" t="str">
        <f>IF(ISBLANK([1]T38!$G$4),"",[1]T38!$G$4)</f>
        <v>(pls select)</v>
      </c>
      <c r="C34" s="207" t="str">
        <f>IF(ISBLANK([1]T38!$G$5),"",[1]T38!$G$5)</f>
        <v/>
      </c>
      <c r="D34" s="207" t="str">
        <f>IF(ISBLANK([1]T38!$G$6),"",[1]T38!$G$6)</f>
        <v/>
      </c>
      <c r="E34" s="207" t="str">
        <f>IF(ISBLANK([1]T38!$G$7),"",[1]T38!$G$7)</f>
        <v/>
      </c>
      <c r="F34" s="213" t="str">
        <f>IF(ISBLANK([1]T38!$G$8),"",[1]T38!$G$8)</f>
        <v/>
      </c>
      <c r="G34" s="212" t="str">
        <f>IF(ISBLANK([1]T38!$H$8),"",[1]T38!$H$8)</f>
        <v>(pls select)</v>
      </c>
      <c r="H34" s="207" t="str">
        <f>IF(ISBLANK([1]T38!$G$9),"",[1]T38!$G$9)</f>
        <v/>
      </c>
      <c r="I34" s="207" t="str">
        <f>IF(ISBLANK([1]T38!$G$10),"",[1]T38!$G$10)</f>
        <v/>
      </c>
      <c r="J34" s="330"/>
      <c r="K34" s="331" t="str">
        <f>IF(ISBLANK([1]T38!$G$11),"",[1]T38!$G$11)</f>
        <v>NA</v>
      </c>
      <c r="L34" s="210" t="str">
        <f>IF(K34="NA","NA",IF($K34&gt;12,"No",IF(M34="NA","Yes","NA")))</f>
        <v>NA</v>
      </c>
      <c r="M34" s="209" t="str">
        <f>IF(K34="NA","NA",IF(K34=0,P34,"NA"))</f>
        <v>NA</v>
      </c>
      <c r="N34" s="207" t="str">
        <f>IF(ISBLANK([1]T38!$G$13),"",[1]T38!$G$13)</f>
        <v>NA</v>
      </c>
      <c r="O34" s="208" t="str">
        <f>IF(ISBLANK([1]T38!$G$14),"",[1]T38!$G$14)</f>
        <v/>
      </c>
      <c r="P34" s="208" t="str">
        <f>IF(ISBLANK([1]T38!$G$15),"",[1]T38!$G$15)</f>
        <v/>
      </c>
      <c r="Q34" s="207" t="str">
        <f>IF(ISBLANK([1]T38!$G$20),"",[1]T38!$G$20)</f>
        <v>NA</v>
      </c>
      <c r="R34" s="208" t="str">
        <f>IF(ISBLANK([1]T38!$G$21),"",[1]T38!$G$21)</f>
        <v/>
      </c>
      <c r="S34" s="208" t="str">
        <f>IF(ISBLANK([1]T38!$G$22),"",[1]T38!$G$22)</f>
        <v/>
      </c>
      <c r="T34" s="207" t="str">
        <f>IF(ISBLANK([1]T38!$G$23),"",[1]T38!$G$23)</f>
        <v>NA</v>
      </c>
      <c r="U34" s="207" t="str">
        <f>IF(ISBLANK([1]T38!$G$24),"",[1]T38!$G$24)</f>
        <v>NA</v>
      </c>
      <c r="V34" s="208" t="str">
        <f>IF(ISBLANK([1]T38!$G$25),"",[1]T38!$G$25)</f>
        <v/>
      </c>
      <c r="W34" s="208" t="str">
        <f>IF(ISBLANK([1]T38!$G$26),"",[1]T38!$G$26)</f>
        <v/>
      </c>
      <c r="X34" s="207" t="str">
        <f>IF(ISBLANK([1]T38!$G$27),"",[1]T38!$G$27)</f>
        <v>NA</v>
      </c>
      <c r="Y34" s="330"/>
      <c r="Z34" s="207" t="str">
        <f>IF(ISBLANK([1]T38!$G$29),"",[1]T38!$G$29)</f>
        <v>VND</v>
      </c>
      <c r="AA34" s="207" t="str">
        <f>IF(ISBLANK([1]T38!$G$30),"",[1]T38!$G$30)</f>
        <v>payable at the beginning</v>
      </c>
      <c r="AB34" s="207" t="str">
        <f>IF(ISBLANK([1]T38!$G$32),"",[1]T38!$G$32)</f>
        <v>(pls select)</v>
      </c>
      <c r="AC34" s="207" t="str">
        <f>IF(ISBLANK([1]T38!$G$36),"",[1]T38!$G$36)</f>
        <v>(pls select)</v>
      </c>
      <c r="AD34" s="207" t="str">
        <f>IF(ISBLANK([1]T38!$G$40),"",[1]T38!$G$40)</f>
        <v>(pls select)</v>
      </c>
      <c r="AE34" s="206" t="s">
        <v>5</v>
      </c>
      <c r="AF34" s="205"/>
      <c r="AG34" s="204" t="s">
        <v>5</v>
      </c>
      <c r="AH34" s="207" t="str">
        <f>IF(ISBLANK([1]T38!$G$45),"",[1]T38!$G$45)</f>
        <v>NA</v>
      </c>
      <c r="AI34" s="207" t="str">
        <f>IF(ISBLANK([1]T38!$G$49),"",[1]T38!$G$49)</f>
        <v>NA</v>
      </c>
      <c r="AJ34" s="207" t="str">
        <f>IF(ISBLANK([1]T38!$G$53),"",[1]T38!$G$53)</f>
        <v>NA</v>
      </c>
      <c r="AK34" s="206" t="str">
        <f>IF(T34="Yes","(pls select)","NA")</f>
        <v>NA</v>
      </c>
      <c r="AL34" s="205" t="str">
        <f>IF(T34="Yes","(pls provide)","NA")</f>
        <v>NA</v>
      </c>
      <c r="AM34" s="204" t="str">
        <f>IF(T34="Yes","(pls select)","NA")</f>
        <v>NA</v>
      </c>
      <c r="AN34" s="198">
        <f>IF(ISBLANK([1]T38!$G$57),"",[1]T38!$G$57)</f>
        <v>0</v>
      </c>
      <c r="AO34" s="198" t="str">
        <f>IF(ISBLANK([1]T38!$G$58),"",[1]T38!$G$58)</f>
        <v/>
      </c>
      <c r="AP34" s="198" t="str">
        <f>IF(ISBLANK([1]T38!$G$59),"",[1]T38!$G$59)</f>
        <v/>
      </c>
      <c r="AQ34" s="330"/>
      <c r="AR34" s="202">
        <f>IF(ISBLANK([1]T38!$G$62),"",[1]T38!$G$62)</f>
        <v>0</v>
      </c>
      <c r="AS34" s="202">
        <f>IF(ISBLANK([1]T38!$G$63),"",[1]T38!$G$63)</f>
        <v>0</v>
      </c>
      <c r="AT34" s="329"/>
      <c r="AU34" s="328">
        <f>IF(ISBLANK([1]T38!$G$64),"",[1]T38!$G$64)</f>
        <v>0</v>
      </c>
      <c r="AV34" s="198">
        <f>IF(ISBLANK([1]T38!$G$65),"",[1]T38!$G$65)</f>
        <v>0</v>
      </c>
      <c r="AW34" s="198">
        <f>IF(ISBLANK([1]T38!$G$66),"",[1]T38!$G$66)</f>
        <v>0</v>
      </c>
      <c r="AX34" s="198" t="str">
        <f>IF(ISBLANK([1]T38!$G$67),"",[1]T38!$G$67)</f>
        <v/>
      </c>
      <c r="AY34" s="198" t="str">
        <f>IF(ISBLANK([1]T38!$G$68),"",[1]T38!$G$68)</f>
        <v/>
      </c>
      <c r="AZ34" s="198" t="str">
        <f>IF(ISBLANK([1]T38!$G$69),"",[1]T38!$G$69)</f>
        <v/>
      </c>
      <c r="BA34" s="329"/>
      <c r="BB34" s="328">
        <f>IF(ISBLANK([1]T38!$G$70),"",[1]T38!$G$70)</f>
        <v>0</v>
      </c>
      <c r="BC34" s="198">
        <f>IF(ISBLANK([1]T38!$G$71),"",[1]T38!$G$71)</f>
        <v>0</v>
      </c>
      <c r="BD34" s="199">
        <f>IF(ISBLANK([1]T38!$G$72),"",[1]T38!$G$72)</f>
        <v>0</v>
      </c>
      <c r="BE34" s="199">
        <f>IF(ISBLANK([1]T38!$H$72),"",[1]T38!$H$72)</f>
        <v>0</v>
      </c>
      <c r="BF34" s="198" t="str">
        <f>IF(ISBLANK([1]T38!$G$73),"",[1]T38!$G$73)</f>
        <v/>
      </c>
      <c r="BG34" s="198" t="str">
        <f>IF(ISBLANK([1]T38!$G$74),"",[1]T38!$G$74)</f>
        <v/>
      </c>
      <c r="BH34" s="199" t="str">
        <f>IF(ISBLANK([1]T38!$G$75),"",[1]T38!$G$75)</f>
        <v/>
      </c>
      <c r="BI34" s="198">
        <f>IF(ISBLANK([1]T38!$H$75),"",[1]T38!$H$75)</f>
        <v>0</v>
      </c>
    </row>
    <row r="35" spans="1:61" s="197" customFormat="1" x14ac:dyDescent="0.25">
      <c r="A35" s="330"/>
      <c r="B35" s="207" t="str">
        <f>IF(ISBLANK([1]T39!$G$4),"",[1]T39!$G$4)</f>
        <v>(pls select)</v>
      </c>
      <c r="C35" s="207" t="str">
        <f>IF(ISBLANK([1]T39!$G$5),"",[1]T39!$G$5)</f>
        <v/>
      </c>
      <c r="D35" s="207" t="str">
        <f>IF(ISBLANK([1]T39!$G$6),"",[1]T39!$G$6)</f>
        <v/>
      </c>
      <c r="E35" s="207" t="str">
        <f>IF(ISBLANK([1]T39!$G$7),"",[1]T39!$G$7)</f>
        <v/>
      </c>
      <c r="F35" s="213" t="str">
        <f>IF(ISBLANK([1]T39!$G$8),"",[1]T39!$G$8)</f>
        <v/>
      </c>
      <c r="G35" s="212" t="str">
        <f>IF(ISBLANK([1]T39!$H$8),"",[1]T39!$H$8)</f>
        <v>(pls select)</v>
      </c>
      <c r="H35" s="207" t="str">
        <f>IF(ISBLANK([1]T39!$G$9),"",[1]T39!$G$9)</f>
        <v/>
      </c>
      <c r="I35" s="207" t="str">
        <f>IF(ISBLANK([1]T39!$G$10),"",[1]T39!$G$10)</f>
        <v/>
      </c>
      <c r="J35" s="330"/>
      <c r="K35" s="331" t="str">
        <f>IF(ISBLANK([1]T39!$G$11),"",[1]T39!$G$11)</f>
        <v>NA</v>
      </c>
      <c r="L35" s="210" t="str">
        <f>IF(K35="NA","NA",IF($K35&gt;12,"No",IF(M35="NA","Yes","NA")))</f>
        <v>NA</v>
      </c>
      <c r="M35" s="209" t="str">
        <f>IF(K35="NA","NA",IF(K35=0,P35,"NA"))</f>
        <v>NA</v>
      </c>
      <c r="N35" s="207" t="str">
        <f>IF(ISBLANK([1]T39!$G$13),"",[1]T39!$G$13)</f>
        <v>NA</v>
      </c>
      <c r="O35" s="208" t="str">
        <f>IF(ISBLANK([1]T39!$G$14),"",[1]T39!$G$14)</f>
        <v/>
      </c>
      <c r="P35" s="208" t="str">
        <f>IF(ISBLANK([1]T39!$G$15),"",[1]T39!$G$15)</f>
        <v/>
      </c>
      <c r="Q35" s="207" t="str">
        <f>IF(ISBLANK([1]T39!$G$20),"",[1]T39!$G$20)</f>
        <v>NA</v>
      </c>
      <c r="R35" s="208" t="str">
        <f>IF(ISBLANK([1]T39!$G$21),"",[1]T39!$G$21)</f>
        <v/>
      </c>
      <c r="S35" s="208" t="str">
        <f>IF(ISBLANK([1]T39!$G$22),"",[1]T39!$G$22)</f>
        <v/>
      </c>
      <c r="T35" s="207" t="str">
        <f>IF(ISBLANK([1]T39!$G$23),"",[1]T39!$G$23)</f>
        <v>NA</v>
      </c>
      <c r="U35" s="207" t="str">
        <f>IF(ISBLANK([1]T39!$G$24),"",[1]T39!$G$24)</f>
        <v>NA</v>
      </c>
      <c r="V35" s="208" t="str">
        <f>IF(ISBLANK([1]T39!$G$25),"",[1]T39!$G$25)</f>
        <v/>
      </c>
      <c r="W35" s="208" t="str">
        <f>IF(ISBLANK([1]T39!$G$26),"",[1]T39!$G$26)</f>
        <v/>
      </c>
      <c r="X35" s="207" t="str">
        <f>IF(ISBLANK([1]T39!$G$27),"",[1]T39!$G$27)</f>
        <v>NA</v>
      </c>
      <c r="Y35" s="330"/>
      <c r="Z35" s="207" t="str">
        <f>IF(ISBLANK([1]T39!$G$29),"",[1]T39!$G$29)</f>
        <v>VND</v>
      </c>
      <c r="AA35" s="207" t="str">
        <f>IF(ISBLANK([1]T39!$G$30),"",[1]T39!$G$30)</f>
        <v>payable at the beginning</v>
      </c>
      <c r="AB35" s="207" t="str">
        <f>IF(ISBLANK([1]T39!$G$32),"",[1]T39!$G$32)</f>
        <v>(pls select)</v>
      </c>
      <c r="AC35" s="207" t="str">
        <f>IF(ISBLANK([1]T39!$G$36),"",[1]T39!$G$36)</f>
        <v>(pls select)</v>
      </c>
      <c r="AD35" s="207" t="str">
        <f>IF(ISBLANK([1]T39!$G$40),"",[1]T39!$G$40)</f>
        <v>(pls select)</v>
      </c>
      <c r="AE35" s="206" t="s">
        <v>5</v>
      </c>
      <c r="AF35" s="205"/>
      <c r="AG35" s="204" t="s">
        <v>5</v>
      </c>
      <c r="AH35" s="207" t="str">
        <f>IF(ISBLANK([1]T39!$G$45),"",[1]T39!$G$45)</f>
        <v>NA</v>
      </c>
      <c r="AI35" s="207" t="str">
        <f>IF(ISBLANK([1]T39!$G$49),"",[1]T39!$G$49)</f>
        <v>NA</v>
      </c>
      <c r="AJ35" s="207" t="str">
        <f>IF(ISBLANK([1]T39!$G$53),"",[1]T39!$G$53)</f>
        <v>NA</v>
      </c>
      <c r="AK35" s="206" t="str">
        <f>IF(T35="Yes","(pls select)","NA")</f>
        <v>NA</v>
      </c>
      <c r="AL35" s="205" t="str">
        <f>IF(T35="Yes","(pls provide)","NA")</f>
        <v>NA</v>
      </c>
      <c r="AM35" s="204" t="str">
        <f>IF(T35="Yes","(pls select)","NA")</f>
        <v>NA</v>
      </c>
      <c r="AN35" s="198">
        <f>IF(ISBLANK([1]T39!$G$57),"",[1]T39!$G$57)</f>
        <v>0</v>
      </c>
      <c r="AO35" s="198" t="str">
        <f>IF(ISBLANK([1]T39!$G$58),"",[1]T39!$G$58)</f>
        <v/>
      </c>
      <c r="AP35" s="198" t="str">
        <f>IF(ISBLANK([1]T39!$G$59),"",[1]T39!$G$59)</f>
        <v/>
      </c>
      <c r="AQ35" s="330"/>
      <c r="AR35" s="202">
        <f>IF(ISBLANK([1]T39!$G$62),"",[1]T39!$G$62)</f>
        <v>0</v>
      </c>
      <c r="AS35" s="202">
        <f>IF(ISBLANK([1]T39!$G$63),"",[1]T39!$G$63)</f>
        <v>0</v>
      </c>
      <c r="AT35" s="329"/>
      <c r="AU35" s="328">
        <f>IF(ISBLANK([1]T39!$G$64),"",[1]T39!$G$64)</f>
        <v>0</v>
      </c>
      <c r="AV35" s="198">
        <f>IF(ISBLANK([1]T39!$G$65),"",[1]T39!$G$65)</f>
        <v>0</v>
      </c>
      <c r="AW35" s="198">
        <f>IF(ISBLANK([1]T39!$G$66),"",[1]T39!$G$66)</f>
        <v>0</v>
      </c>
      <c r="AX35" s="198" t="str">
        <f>IF(ISBLANK([1]T39!$G$67),"",[1]T39!$G$67)</f>
        <v/>
      </c>
      <c r="AY35" s="198" t="str">
        <f>IF(ISBLANK([1]T39!$G$68),"",[1]T39!$G$68)</f>
        <v/>
      </c>
      <c r="AZ35" s="198" t="str">
        <f>IF(ISBLANK([1]T39!$G$69),"",[1]T39!$G$69)</f>
        <v/>
      </c>
      <c r="BA35" s="329"/>
      <c r="BB35" s="328">
        <f>IF(ISBLANK([1]T39!$G$70),"",[1]T39!$G$70)</f>
        <v>0</v>
      </c>
      <c r="BC35" s="198">
        <f>IF(ISBLANK([1]T39!$G$71),"",[1]T39!$G$71)</f>
        <v>0</v>
      </c>
      <c r="BD35" s="199">
        <f>IF(ISBLANK([1]T39!$G$72),"",[1]T39!$G$72)</f>
        <v>0</v>
      </c>
      <c r="BE35" s="199">
        <f>IF(ISBLANK([1]T39!$H$72),"",[1]T39!$H$72)</f>
        <v>0</v>
      </c>
      <c r="BF35" s="198" t="str">
        <f>IF(ISBLANK([1]T39!$G$73),"",[1]T39!$G$73)</f>
        <v/>
      </c>
      <c r="BG35" s="198" t="str">
        <f>IF(ISBLANK([1]T39!$G$74),"",[1]T39!$G$74)</f>
        <v/>
      </c>
      <c r="BH35" s="199" t="str">
        <f>IF(ISBLANK([1]T39!$G$75),"",[1]T39!$G$75)</f>
        <v/>
      </c>
      <c r="BI35" s="198">
        <f>IF(ISBLANK([1]T39!$H$75),"",[1]T39!$H$75)</f>
        <v>0</v>
      </c>
    </row>
    <row r="36" spans="1:61" s="197" customFormat="1" x14ac:dyDescent="0.25">
      <c r="A36" s="330"/>
      <c r="B36" s="207" t="str">
        <f>IF(ISBLANK([1]T40!$G$4),"",[1]T40!$G$4)</f>
        <v>(pls select)</v>
      </c>
      <c r="C36" s="207" t="str">
        <f>IF(ISBLANK([1]T40!$G$5),"",[1]T40!$G$5)</f>
        <v/>
      </c>
      <c r="D36" s="207" t="str">
        <f>IF(ISBLANK([1]T40!$G$6),"",[1]T40!$G$6)</f>
        <v/>
      </c>
      <c r="E36" s="207" t="str">
        <f>IF(ISBLANK([1]T40!$G$7),"",[1]T40!$G$7)</f>
        <v/>
      </c>
      <c r="F36" s="213" t="str">
        <f>IF(ISBLANK([1]T40!$G$8),"",[1]T40!$G$8)</f>
        <v/>
      </c>
      <c r="G36" s="212" t="str">
        <f>IF(ISBLANK([1]T40!$H$8),"",[1]T40!$H$8)</f>
        <v>(pls select)</v>
      </c>
      <c r="H36" s="207" t="str">
        <f>IF(ISBLANK([1]T40!$G$9),"",[1]T40!$G$9)</f>
        <v/>
      </c>
      <c r="I36" s="207" t="str">
        <f>IF(ISBLANK([1]T40!$G$10),"",[1]T40!$G$10)</f>
        <v/>
      </c>
      <c r="J36" s="330"/>
      <c r="K36" s="331" t="str">
        <f>IF(ISBLANK([1]T40!$G$11),"",[1]T40!$G$11)</f>
        <v>NA</v>
      </c>
      <c r="L36" s="210" t="str">
        <f>IF(K36="NA","NA",IF($K36&gt;12,"No",IF(M36="NA","Yes","NA")))</f>
        <v>NA</v>
      </c>
      <c r="M36" s="209" t="str">
        <f>IF(K36="NA","NA",IF(K36=0,P36,"NA"))</f>
        <v>NA</v>
      </c>
      <c r="N36" s="207" t="str">
        <f>IF(ISBLANK([1]T40!$G$13),"",[1]T40!$G$13)</f>
        <v>NA</v>
      </c>
      <c r="O36" s="208" t="str">
        <f>IF(ISBLANK([1]T40!$G$14),"",[1]T40!$G$14)</f>
        <v/>
      </c>
      <c r="P36" s="208" t="str">
        <f>IF(ISBLANK([1]T40!$G$15),"",[1]T40!$G$15)</f>
        <v/>
      </c>
      <c r="Q36" s="207" t="str">
        <f>IF(ISBLANK([1]T40!$G$20),"",[1]T40!$G$20)</f>
        <v>NA</v>
      </c>
      <c r="R36" s="208" t="str">
        <f>IF(ISBLANK([1]T40!$G$21),"",[1]T40!$G$21)</f>
        <v/>
      </c>
      <c r="S36" s="208" t="str">
        <f>IF(ISBLANK([1]T40!$G$22),"",[1]T40!$G$22)</f>
        <v/>
      </c>
      <c r="T36" s="207" t="str">
        <f>IF(ISBLANK([1]T40!$G$23),"",[1]T40!$G$23)</f>
        <v>NA</v>
      </c>
      <c r="U36" s="207" t="str">
        <f>IF(ISBLANK([1]T40!$G$24),"",[1]T40!$G$24)</f>
        <v>NA</v>
      </c>
      <c r="V36" s="208" t="str">
        <f>IF(ISBLANK([1]T40!$G$25),"",[1]T40!$G$25)</f>
        <v/>
      </c>
      <c r="W36" s="208" t="str">
        <f>IF(ISBLANK([1]T40!$G$26),"",[1]T40!$G$26)</f>
        <v/>
      </c>
      <c r="X36" s="207" t="str">
        <f>IF(ISBLANK([1]T40!$G$27),"",[1]T40!$G$27)</f>
        <v>NA</v>
      </c>
      <c r="Y36" s="330"/>
      <c r="Z36" s="207" t="str">
        <f>IF(ISBLANK([1]T40!$G$29),"",[1]T40!$G$29)</f>
        <v>VND</v>
      </c>
      <c r="AA36" s="207" t="str">
        <f>IF(ISBLANK([1]T40!$G$30),"",[1]T40!$G$30)</f>
        <v>payable at the beginning</v>
      </c>
      <c r="AB36" s="207" t="str">
        <f>IF(ISBLANK([1]T40!$G$32),"",[1]T40!$G$32)</f>
        <v>(pls select)</v>
      </c>
      <c r="AC36" s="207" t="str">
        <f>IF(ISBLANK([1]T40!$G$36),"",[1]T40!$G$36)</f>
        <v>(pls select)</v>
      </c>
      <c r="AD36" s="207" t="str">
        <f>IF(ISBLANK([1]T40!$G$40),"",[1]T40!$G$40)</f>
        <v>(pls select)</v>
      </c>
      <c r="AE36" s="206" t="s">
        <v>5</v>
      </c>
      <c r="AF36" s="205"/>
      <c r="AG36" s="204" t="s">
        <v>5</v>
      </c>
      <c r="AH36" s="207" t="str">
        <f>IF(ISBLANK([1]T40!$G$45),"",[1]T40!$G$45)</f>
        <v>NA</v>
      </c>
      <c r="AI36" s="207" t="str">
        <f>IF(ISBLANK([1]T40!$G$49),"",[1]T40!$G$49)</f>
        <v>NA</v>
      </c>
      <c r="AJ36" s="207" t="str">
        <f>IF(ISBLANK([1]T40!$G$53),"",[1]T40!$G$53)</f>
        <v>NA</v>
      </c>
      <c r="AK36" s="206" t="str">
        <f>IF(T36="Yes","(pls select)","NA")</f>
        <v>NA</v>
      </c>
      <c r="AL36" s="205" t="str">
        <f>IF(T36="Yes","(pls provide)","NA")</f>
        <v>NA</v>
      </c>
      <c r="AM36" s="204" t="str">
        <f>IF(T36="Yes","(pls select)","NA")</f>
        <v>NA</v>
      </c>
      <c r="AN36" s="198">
        <f>IF(ISBLANK([1]T40!$G$57),"",[1]T40!$G$57)</f>
        <v>0</v>
      </c>
      <c r="AO36" s="198" t="str">
        <f>IF(ISBLANK([1]T40!$G$58),"",[1]T40!$G$58)</f>
        <v/>
      </c>
      <c r="AP36" s="198" t="str">
        <f>IF(ISBLANK([1]T40!$G$59),"",[1]T40!$G$59)</f>
        <v/>
      </c>
      <c r="AQ36" s="330"/>
      <c r="AR36" s="202">
        <f>IF(ISBLANK([1]T40!$G$62),"",[1]T40!$G$62)</f>
        <v>0</v>
      </c>
      <c r="AS36" s="202">
        <f>IF(ISBLANK([1]T40!$G$63),"",[1]T40!$G$63)</f>
        <v>0</v>
      </c>
      <c r="AT36" s="329"/>
      <c r="AU36" s="328">
        <f>IF(ISBLANK([1]T40!$G$64),"",[1]T40!$G$64)</f>
        <v>0</v>
      </c>
      <c r="AV36" s="198">
        <f>IF(ISBLANK([1]T40!$G$65),"",[1]T40!$G$65)</f>
        <v>0</v>
      </c>
      <c r="AW36" s="198">
        <f>IF(ISBLANK([1]T40!$G$66),"",[1]T40!$G$66)</f>
        <v>0</v>
      </c>
      <c r="AX36" s="198" t="str">
        <f>IF(ISBLANK([1]T40!$G$67),"",[1]T40!$G$67)</f>
        <v/>
      </c>
      <c r="AY36" s="198" t="str">
        <f>IF(ISBLANK([1]T40!$G$68),"",[1]T40!$G$68)</f>
        <v/>
      </c>
      <c r="AZ36" s="198" t="str">
        <f>IF(ISBLANK([1]T40!$G$69),"",[1]T40!$G$69)</f>
        <v/>
      </c>
      <c r="BA36" s="329"/>
      <c r="BB36" s="328">
        <f>IF(ISBLANK([1]T40!$G$70),"",[1]T40!$G$70)</f>
        <v>0</v>
      </c>
      <c r="BC36" s="198">
        <f>IF(ISBLANK([1]T40!$G$71),"",[1]T40!$G$71)</f>
        <v>0</v>
      </c>
      <c r="BD36" s="199">
        <f>IF(ISBLANK([1]T40!$G$72),"",[1]T40!$G$72)</f>
        <v>0</v>
      </c>
      <c r="BE36" s="199">
        <f>IF(ISBLANK([1]T40!$H$72),"",[1]T40!$H$72)</f>
        <v>0</v>
      </c>
      <c r="BF36" s="198" t="str">
        <f>IF(ISBLANK([1]T40!$G$73),"",[1]T40!$G$73)</f>
        <v/>
      </c>
      <c r="BG36" s="198" t="str">
        <f>IF(ISBLANK([1]T40!$G$74),"",[1]T40!$G$74)</f>
        <v/>
      </c>
      <c r="BH36" s="199" t="str">
        <f>IF(ISBLANK([1]T40!$G$75),"",[1]T40!$G$75)</f>
        <v/>
      </c>
      <c r="BI36" s="198">
        <f>IF(ISBLANK([1]T40!$H$75),"",[1]T40!$H$75)</f>
        <v>0</v>
      </c>
    </row>
    <row r="37" spans="1:61" s="197" customFormat="1" x14ac:dyDescent="0.25">
      <c r="A37" s="330"/>
      <c r="B37" s="207" t="str">
        <f>IF(ISBLANK([1]T41!$G$4),"",[1]T41!$G$4)</f>
        <v>(pls select)</v>
      </c>
      <c r="C37" s="207" t="str">
        <f>IF(ISBLANK([1]T41!$G$5),"",[1]T41!$G$5)</f>
        <v/>
      </c>
      <c r="D37" s="207" t="str">
        <f>IF(ISBLANK([1]T41!$G$6),"",[1]T41!$G$6)</f>
        <v/>
      </c>
      <c r="E37" s="207" t="str">
        <f>IF(ISBLANK([1]T41!$G$7),"",[1]T41!$G$7)</f>
        <v/>
      </c>
      <c r="F37" s="213" t="str">
        <f>IF(ISBLANK([1]T41!$G$8),"",[1]T41!$G$8)</f>
        <v/>
      </c>
      <c r="G37" s="212" t="str">
        <f>IF(ISBLANK([1]T41!$H$8),"",[1]T41!$H$8)</f>
        <v>(pls select)</v>
      </c>
      <c r="H37" s="207" t="str">
        <f>IF(ISBLANK([1]T41!$G$9),"",[1]T41!$G$9)</f>
        <v/>
      </c>
      <c r="I37" s="207" t="str">
        <f>IF(ISBLANK([1]T41!$G$10),"",[1]T41!$G$10)</f>
        <v/>
      </c>
      <c r="J37" s="330"/>
      <c r="K37" s="331" t="str">
        <f>IF(ISBLANK([1]T41!$G$11),"",[1]T41!$G$11)</f>
        <v>NA</v>
      </c>
      <c r="L37" s="210" t="str">
        <f>IF(K37="NA","NA",IF($K37&gt;12,"No",IF(M37="NA","Yes","NA")))</f>
        <v>NA</v>
      </c>
      <c r="M37" s="209" t="str">
        <f>IF(K37="NA","NA",IF(K37=0,P37,"NA"))</f>
        <v>NA</v>
      </c>
      <c r="N37" s="207" t="str">
        <f>IF(ISBLANK([1]T41!$G$13),"",[1]T41!$G$13)</f>
        <v>NA</v>
      </c>
      <c r="O37" s="208" t="str">
        <f>IF(ISBLANK([1]T41!$G$14),"",[1]T41!$G$14)</f>
        <v/>
      </c>
      <c r="P37" s="208" t="str">
        <f>IF(ISBLANK([1]T41!$G$15),"",[1]T41!$G$15)</f>
        <v/>
      </c>
      <c r="Q37" s="207" t="str">
        <f>IF(ISBLANK([1]T41!$G$20),"",[1]T41!$G$20)</f>
        <v>NA</v>
      </c>
      <c r="R37" s="208" t="str">
        <f>IF(ISBLANK([1]T41!$G$21),"",[1]T41!$G$21)</f>
        <v/>
      </c>
      <c r="S37" s="208" t="str">
        <f>IF(ISBLANK([1]T41!$G$22),"",[1]T41!$G$22)</f>
        <v/>
      </c>
      <c r="T37" s="207" t="str">
        <f>IF(ISBLANK([1]T41!$G$23),"",[1]T41!$G$23)</f>
        <v>NA</v>
      </c>
      <c r="U37" s="207" t="str">
        <f>IF(ISBLANK([1]T41!$G$24),"",[1]T41!$G$24)</f>
        <v>NA</v>
      </c>
      <c r="V37" s="208" t="str">
        <f>IF(ISBLANK([1]T41!$G$25),"",[1]T41!$G$25)</f>
        <v/>
      </c>
      <c r="W37" s="208" t="str">
        <f>IF(ISBLANK([1]T41!$G$26),"",[1]T41!$G$26)</f>
        <v/>
      </c>
      <c r="X37" s="207" t="str">
        <f>IF(ISBLANK([1]T41!$G$27),"",[1]T41!$G$27)</f>
        <v>NA</v>
      </c>
      <c r="Y37" s="330"/>
      <c r="Z37" s="207" t="str">
        <f>IF(ISBLANK([1]T41!$G$29),"",[1]T41!$G$29)</f>
        <v>VND</v>
      </c>
      <c r="AA37" s="207" t="str">
        <f>IF(ISBLANK([1]T41!$G$30),"",[1]T41!$G$30)</f>
        <v>payable at the beginning</v>
      </c>
      <c r="AB37" s="207" t="str">
        <f>IF(ISBLANK([1]T41!$G$32),"",[1]T41!$G$32)</f>
        <v>(pls select)</v>
      </c>
      <c r="AC37" s="207" t="str">
        <f>IF(ISBLANK([1]T41!$G$36),"",[1]T41!$G$36)</f>
        <v>(pls select)</v>
      </c>
      <c r="AD37" s="207" t="str">
        <f>IF(ISBLANK([1]T41!$G$40),"",[1]T41!$G$40)</f>
        <v>(pls select)</v>
      </c>
      <c r="AE37" s="206" t="s">
        <v>5</v>
      </c>
      <c r="AF37" s="205"/>
      <c r="AG37" s="204" t="s">
        <v>5</v>
      </c>
      <c r="AH37" s="207" t="str">
        <f>IF(ISBLANK([1]T41!$G$45),"",[1]T41!$G$45)</f>
        <v>NA</v>
      </c>
      <c r="AI37" s="207" t="str">
        <f>IF(ISBLANK([1]T41!$G$49),"",[1]T41!$G$49)</f>
        <v>NA</v>
      </c>
      <c r="AJ37" s="207" t="str">
        <f>IF(ISBLANK([1]T41!$G$53),"",[1]T41!$G$53)</f>
        <v>NA</v>
      </c>
      <c r="AK37" s="206" t="str">
        <f>IF(T37="Yes","(pls select)","NA")</f>
        <v>NA</v>
      </c>
      <c r="AL37" s="205" t="str">
        <f>IF(T37="Yes","(pls provide)","NA")</f>
        <v>NA</v>
      </c>
      <c r="AM37" s="204" t="str">
        <f>IF(T37="Yes","(pls select)","NA")</f>
        <v>NA</v>
      </c>
      <c r="AN37" s="198">
        <f>IF(ISBLANK([1]T41!$G$57),"",[1]T41!$G$57)</f>
        <v>0</v>
      </c>
      <c r="AO37" s="198" t="str">
        <f>IF(ISBLANK([1]T41!$G$58),"",[1]T41!$G$58)</f>
        <v/>
      </c>
      <c r="AP37" s="198" t="str">
        <f>IF(ISBLANK([1]T41!$G$59),"",[1]T41!$G$59)</f>
        <v/>
      </c>
      <c r="AQ37" s="330"/>
      <c r="AR37" s="202">
        <f>IF(ISBLANK([1]T41!$G$62),"",[1]T41!$G$62)</f>
        <v>0</v>
      </c>
      <c r="AS37" s="202">
        <f>IF(ISBLANK([1]T41!$G$63),"",[1]T41!$G$63)</f>
        <v>0</v>
      </c>
      <c r="AT37" s="329"/>
      <c r="AU37" s="328">
        <f>IF(ISBLANK([1]T41!$G$64),"",[1]T41!$G$64)</f>
        <v>0</v>
      </c>
      <c r="AV37" s="198">
        <f>IF(ISBLANK([1]T41!$G$65),"",[1]T41!$G$65)</f>
        <v>0</v>
      </c>
      <c r="AW37" s="198">
        <f>IF(ISBLANK([1]T41!$G$66),"",[1]T41!$G$66)</f>
        <v>0</v>
      </c>
      <c r="AX37" s="198" t="str">
        <f>IF(ISBLANK([1]T41!$G$67),"",[1]T41!$G$67)</f>
        <v/>
      </c>
      <c r="AY37" s="198" t="str">
        <f>IF(ISBLANK([1]T41!$G$68),"",[1]T41!$G$68)</f>
        <v/>
      </c>
      <c r="AZ37" s="198" t="str">
        <f>IF(ISBLANK([1]T41!$G$69),"",[1]T41!$G$69)</f>
        <v/>
      </c>
      <c r="BA37" s="329"/>
      <c r="BB37" s="328">
        <f>IF(ISBLANK([1]T41!$G$70),"",[1]T41!$G$70)</f>
        <v>0</v>
      </c>
      <c r="BC37" s="198">
        <f>IF(ISBLANK([1]T41!$G$71),"",[1]T41!$G$71)</f>
        <v>0</v>
      </c>
      <c r="BD37" s="199">
        <f>IF(ISBLANK([1]T41!$G$72),"",[1]T41!$G$72)</f>
        <v>0</v>
      </c>
      <c r="BE37" s="199">
        <f>IF(ISBLANK([1]T41!$H$72),"",[1]T41!$H$72)</f>
        <v>0</v>
      </c>
      <c r="BF37" s="198" t="str">
        <f>IF(ISBLANK([1]T41!$G$73),"",[1]T41!$G$73)</f>
        <v/>
      </c>
      <c r="BG37" s="198" t="str">
        <f>IF(ISBLANK([1]T41!$G$74),"",[1]T41!$G$74)</f>
        <v/>
      </c>
      <c r="BH37" s="199" t="str">
        <f>IF(ISBLANK([1]T41!$G$75),"",[1]T41!$G$75)</f>
        <v/>
      </c>
      <c r="BI37" s="198">
        <f>IF(ISBLANK([1]T41!$H$75),"",[1]T41!$H$75)</f>
        <v>0</v>
      </c>
    </row>
    <row r="38" spans="1:61" s="197" customFormat="1" x14ac:dyDescent="0.25">
      <c r="A38" s="330"/>
      <c r="B38" s="207" t="str">
        <f>IF(ISBLANK([1]T42!$G$4),"",[1]T42!$G$4)</f>
        <v>(pls select)</v>
      </c>
      <c r="C38" s="207" t="str">
        <f>IF(ISBLANK([1]T42!$G$5),"",[1]T42!$G$5)</f>
        <v/>
      </c>
      <c r="D38" s="207" t="str">
        <f>IF(ISBLANK([1]T42!$G$6),"",[1]T42!$G$6)</f>
        <v/>
      </c>
      <c r="E38" s="207" t="str">
        <f>IF(ISBLANK([1]T42!$G$7),"",[1]T42!$G$7)</f>
        <v/>
      </c>
      <c r="F38" s="213" t="str">
        <f>IF(ISBLANK([1]T42!$G$8),"",[1]T42!$G$8)</f>
        <v/>
      </c>
      <c r="G38" s="212" t="str">
        <f>IF(ISBLANK([1]T42!$H$8),"",[1]T42!$H$8)</f>
        <v>(pls select)</v>
      </c>
      <c r="H38" s="207" t="str">
        <f>IF(ISBLANK([1]T42!$G$9),"",[1]T42!$G$9)</f>
        <v/>
      </c>
      <c r="I38" s="207" t="str">
        <f>IF(ISBLANK([1]T42!$G$10),"",[1]T42!$G$10)</f>
        <v/>
      </c>
      <c r="J38" s="330"/>
      <c r="K38" s="331" t="str">
        <f>IF(ISBLANK([1]T42!$G$11),"",[1]T42!$G$11)</f>
        <v>NA</v>
      </c>
      <c r="L38" s="210" t="str">
        <f>IF(K38="NA","NA",IF($K38&gt;12,"No",IF(M38="NA","Yes","NA")))</f>
        <v>NA</v>
      </c>
      <c r="M38" s="209" t="str">
        <f>IF(K38="NA","NA",IF(K38=0,P38,"NA"))</f>
        <v>NA</v>
      </c>
      <c r="N38" s="207" t="str">
        <f>IF(ISBLANK([1]T42!$G$13),"",[1]T42!$G$13)</f>
        <v>NA</v>
      </c>
      <c r="O38" s="208" t="str">
        <f>IF(ISBLANK([1]T42!$G$14),"",[1]T42!$G$14)</f>
        <v/>
      </c>
      <c r="P38" s="208" t="str">
        <f>IF(ISBLANK([1]T42!$G$15),"",[1]T42!$G$15)</f>
        <v/>
      </c>
      <c r="Q38" s="207" t="str">
        <f>IF(ISBLANK([1]T42!$G$20),"",[1]T42!$G$20)</f>
        <v>NA</v>
      </c>
      <c r="R38" s="208" t="str">
        <f>IF(ISBLANK([1]T42!$G$21),"",[1]T42!$G$21)</f>
        <v/>
      </c>
      <c r="S38" s="208" t="str">
        <f>IF(ISBLANK([1]T42!$G$22),"",[1]T42!$G$22)</f>
        <v/>
      </c>
      <c r="T38" s="207" t="str">
        <f>IF(ISBLANK([1]T42!$G$23),"",[1]T42!$G$23)</f>
        <v>NA</v>
      </c>
      <c r="U38" s="207" t="str">
        <f>IF(ISBLANK([1]T42!$G$24),"",[1]T42!$G$24)</f>
        <v>NA</v>
      </c>
      <c r="V38" s="208" t="str">
        <f>IF(ISBLANK([1]T42!$G$25),"",[1]T42!$G$25)</f>
        <v/>
      </c>
      <c r="W38" s="208" t="str">
        <f>IF(ISBLANK([1]T42!$G$26),"",[1]T42!$G$26)</f>
        <v/>
      </c>
      <c r="X38" s="207" t="str">
        <f>IF(ISBLANK([1]T42!$G$27),"",[1]T42!$G$27)</f>
        <v>NA</v>
      </c>
      <c r="Y38" s="330"/>
      <c r="Z38" s="207" t="str">
        <f>IF(ISBLANK([1]T42!$G$29),"",[1]T42!$G$29)</f>
        <v>VND</v>
      </c>
      <c r="AA38" s="207" t="str">
        <f>IF(ISBLANK([1]T42!$G$30),"",[1]T42!$G$30)</f>
        <v>payable at the beginning</v>
      </c>
      <c r="AB38" s="207" t="str">
        <f>IF(ISBLANK([1]T42!$G$32),"",[1]T42!$G$32)</f>
        <v>(pls select)</v>
      </c>
      <c r="AC38" s="207" t="str">
        <f>IF(ISBLANK([1]T42!$G$36),"",[1]T42!$G$36)</f>
        <v>(pls select)</v>
      </c>
      <c r="AD38" s="207" t="str">
        <f>IF(ISBLANK([1]T42!$G$40),"",[1]T42!$G$40)</f>
        <v>(pls select)</v>
      </c>
      <c r="AE38" s="206" t="s">
        <v>5</v>
      </c>
      <c r="AF38" s="205"/>
      <c r="AG38" s="204" t="s">
        <v>5</v>
      </c>
      <c r="AH38" s="207" t="str">
        <f>IF(ISBLANK([1]T42!$G$45),"",[1]T42!$G$45)</f>
        <v>NA</v>
      </c>
      <c r="AI38" s="207" t="str">
        <f>IF(ISBLANK([1]T42!$G$49),"",[1]T42!$G$49)</f>
        <v>NA</v>
      </c>
      <c r="AJ38" s="207" t="str">
        <f>IF(ISBLANK([1]T42!$G$53),"",[1]T42!$G$53)</f>
        <v>NA</v>
      </c>
      <c r="AK38" s="206" t="str">
        <f>IF(T38="Yes","(pls select)","NA")</f>
        <v>NA</v>
      </c>
      <c r="AL38" s="205" t="str">
        <f>IF(T38="Yes","(pls provide)","NA")</f>
        <v>NA</v>
      </c>
      <c r="AM38" s="204" t="str">
        <f>IF(T38="Yes","(pls select)","NA")</f>
        <v>NA</v>
      </c>
      <c r="AN38" s="198">
        <f>IF(ISBLANK([1]T42!$G$57),"",[1]T42!$G$57)</f>
        <v>0</v>
      </c>
      <c r="AO38" s="198" t="str">
        <f>IF(ISBLANK([1]T42!$G$58),"",[1]T42!$G$58)</f>
        <v/>
      </c>
      <c r="AP38" s="198" t="str">
        <f>IF(ISBLANK([1]T42!$G$59),"",[1]T42!$G$59)</f>
        <v/>
      </c>
      <c r="AQ38" s="330"/>
      <c r="AR38" s="202">
        <f>IF(ISBLANK([1]T42!$G$62),"",[1]T42!$G$62)</f>
        <v>0</v>
      </c>
      <c r="AS38" s="202">
        <f>IF(ISBLANK([1]T42!$G$63),"",[1]T42!$G$63)</f>
        <v>0</v>
      </c>
      <c r="AT38" s="329"/>
      <c r="AU38" s="328">
        <f>IF(ISBLANK([1]T42!$G$64),"",[1]T42!$G$64)</f>
        <v>0</v>
      </c>
      <c r="AV38" s="198">
        <f>IF(ISBLANK([1]T42!$G$65),"",[1]T42!$G$65)</f>
        <v>0</v>
      </c>
      <c r="AW38" s="198">
        <f>IF(ISBLANK([1]T42!$G$66),"",[1]T42!$G$66)</f>
        <v>0</v>
      </c>
      <c r="AX38" s="198" t="str">
        <f>IF(ISBLANK([1]T42!$G$67),"",[1]T42!$G$67)</f>
        <v/>
      </c>
      <c r="AY38" s="198" t="str">
        <f>IF(ISBLANK([1]T42!$G$68),"",[1]T42!$G$68)</f>
        <v/>
      </c>
      <c r="AZ38" s="198" t="str">
        <f>IF(ISBLANK([1]T42!$G$69),"",[1]T42!$G$69)</f>
        <v/>
      </c>
      <c r="BA38" s="329"/>
      <c r="BB38" s="328">
        <f>IF(ISBLANK([1]T42!$G$70),"",[1]T42!$G$70)</f>
        <v>0</v>
      </c>
      <c r="BC38" s="198">
        <f>IF(ISBLANK([1]T42!$G$71),"",[1]T42!$G$71)</f>
        <v>0</v>
      </c>
      <c r="BD38" s="199">
        <f>IF(ISBLANK([1]T42!$G$72),"",[1]T42!$G$72)</f>
        <v>0</v>
      </c>
      <c r="BE38" s="199">
        <f>IF(ISBLANK([1]T42!$H$72),"",[1]T42!$H$72)</f>
        <v>0</v>
      </c>
      <c r="BF38" s="198" t="str">
        <f>IF(ISBLANK([1]T42!$G$73),"",[1]T42!$G$73)</f>
        <v/>
      </c>
      <c r="BG38" s="198" t="str">
        <f>IF(ISBLANK([1]T42!$G$74),"",[1]T42!$G$74)</f>
        <v/>
      </c>
      <c r="BH38" s="199" t="str">
        <f>IF(ISBLANK([1]T42!$G$75),"",[1]T42!$G$75)</f>
        <v/>
      </c>
      <c r="BI38" s="198">
        <f>IF(ISBLANK([1]T42!$H$75),"",[1]T42!$H$75)</f>
        <v>0</v>
      </c>
    </row>
    <row r="39" spans="1:61" s="197" customFormat="1" x14ac:dyDescent="0.25">
      <c r="A39" s="330"/>
      <c r="B39" s="207" t="str">
        <f>IF(ISBLANK([1]T43!$G$4),"",[1]T43!$G$4)</f>
        <v>(pls select)</v>
      </c>
      <c r="C39" s="207" t="str">
        <f>IF(ISBLANK([1]T43!$G$5),"",[1]T43!$G$5)</f>
        <v/>
      </c>
      <c r="D39" s="207" t="str">
        <f>IF(ISBLANK([1]T43!$G$6),"",[1]T43!$G$6)</f>
        <v/>
      </c>
      <c r="E39" s="207" t="str">
        <f>IF(ISBLANK([1]T43!$G$7),"",[1]T43!$G$7)</f>
        <v/>
      </c>
      <c r="F39" s="213" t="str">
        <f>IF(ISBLANK([1]T43!$G$8),"",[1]T43!$G$8)</f>
        <v/>
      </c>
      <c r="G39" s="212" t="str">
        <f>IF(ISBLANK([1]T43!$H$8),"",[1]T43!$H$8)</f>
        <v>(pls select)</v>
      </c>
      <c r="H39" s="207" t="str">
        <f>IF(ISBLANK([1]T43!$G$9),"",[1]T43!$G$9)</f>
        <v/>
      </c>
      <c r="I39" s="207" t="str">
        <f>IF(ISBLANK([1]T43!$G$10),"",[1]T43!$G$10)</f>
        <v/>
      </c>
      <c r="J39" s="330"/>
      <c r="K39" s="331" t="str">
        <f>IF(ISBLANK([1]T43!$G$11),"",[1]T43!$G$11)</f>
        <v>NA</v>
      </c>
      <c r="L39" s="210" t="str">
        <f>IF(K39="NA","NA",IF($K39&gt;12,"No",IF(M39="NA","Yes","NA")))</f>
        <v>NA</v>
      </c>
      <c r="M39" s="209" t="str">
        <f>IF(K39="NA","NA",IF(K39=0,P39,"NA"))</f>
        <v>NA</v>
      </c>
      <c r="N39" s="207" t="str">
        <f>IF(ISBLANK([1]T43!$G$13),"",[1]T43!$G$13)</f>
        <v>NA</v>
      </c>
      <c r="O39" s="208" t="str">
        <f>IF(ISBLANK([1]T43!$G$14),"",[1]T43!$G$14)</f>
        <v/>
      </c>
      <c r="P39" s="208" t="str">
        <f>IF(ISBLANK([1]T43!$G$15),"",[1]T43!$G$15)</f>
        <v/>
      </c>
      <c r="Q39" s="207" t="str">
        <f>IF(ISBLANK([1]T43!$G$20),"",[1]T43!$G$20)</f>
        <v>NA</v>
      </c>
      <c r="R39" s="208" t="str">
        <f>IF(ISBLANK([1]T43!$G$21),"",[1]T43!$G$21)</f>
        <v/>
      </c>
      <c r="S39" s="208" t="str">
        <f>IF(ISBLANK([1]T43!$G$22),"",[1]T43!$G$22)</f>
        <v/>
      </c>
      <c r="T39" s="207" t="str">
        <f>IF(ISBLANK([1]T43!$G$23),"",[1]T43!$G$23)</f>
        <v>NA</v>
      </c>
      <c r="U39" s="207" t="str">
        <f>IF(ISBLANK([1]T43!$G$24),"",[1]T43!$G$24)</f>
        <v>NA</v>
      </c>
      <c r="V39" s="208" t="str">
        <f>IF(ISBLANK([1]T43!$G$25),"",[1]T43!$G$25)</f>
        <v/>
      </c>
      <c r="W39" s="208" t="str">
        <f>IF(ISBLANK([1]T43!$G$26),"",[1]T43!$G$26)</f>
        <v/>
      </c>
      <c r="X39" s="207" t="str">
        <f>IF(ISBLANK([1]T43!$G$27),"",[1]T43!$G$27)</f>
        <v>NA</v>
      </c>
      <c r="Y39" s="330"/>
      <c r="Z39" s="207" t="str">
        <f>IF(ISBLANK([1]T43!$G$29),"",[1]T43!$G$29)</f>
        <v>VND</v>
      </c>
      <c r="AA39" s="207" t="str">
        <f>IF(ISBLANK([1]T43!$G$30),"",[1]T43!$G$30)</f>
        <v>payable at the beginning</v>
      </c>
      <c r="AB39" s="207" t="str">
        <f>IF(ISBLANK([1]T43!$G$32),"",[1]T43!$G$32)</f>
        <v>(pls select)</v>
      </c>
      <c r="AC39" s="207" t="str">
        <f>IF(ISBLANK([1]T43!$G$36),"",[1]T43!$G$36)</f>
        <v>(pls select)</v>
      </c>
      <c r="AD39" s="207" t="str">
        <f>IF(ISBLANK([1]T43!$G$40),"",[1]T43!$G$40)</f>
        <v>(pls select)</v>
      </c>
      <c r="AE39" s="206" t="s">
        <v>5</v>
      </c>
      <c r="AF39" s="205"/>
      <c r="AG39" s="204" t="s">
        <v>5</v>
      </c>
      <c r="AH39" s="207" t="str">
        <f>IF(ISBLANK([1]T43!$G$45),"",[1]T43!$G$45)</f>
        <v>NA</v>
      </c>
      <c r="AI39" s="207" t="str">
        <f>IF(ISBLANK([1]T43!$G$49),"",[1]T43!$G$49)</f>
        <v>NA</v>
      </c>
      <c r="AJ39" s="207" t="str">
        <f>IF(ISBLANK([1]T43!$G$53),"",[1]T43!$G$53)</f>
        <v>NA</v>
      </c>
      <c r="AK39" s="206" t="str">
        <f>IF(T39="Yes","(pls select)","NA")</f>
        <v>NA</v>
      </c>
      <c r="AL39" s="205" t="str">
        <f>IF(T39="Yes","(pls provide)","NA")</f>
        <v>NA</v>
      </c>
      <c r="AM39" s="204" t="str">
        <f>IF(T39="Yes","(pls select)","NA")</f>
        <v>NA</v>
      </c>
      <c r="AN39" s="198">
        <f>IF(ISBLANK([1]T43!$G$57),"",[1]T43!$G$57)</f>
        <v>0</v>
      </c>
      <c r="AO39" s="198" t="str">
        <f>IF(ISBLANK([1]T43!$G$58),"",[1]T43!$G$58)</f>
        <v/>
      </c>
      <c r="AP39" s="198" t="str">
        <f>IF(ISBLANK([1]T43!$G$59),"",[1]T43!$G$59)</f>
        <v/>
      </c>
      <c r="AQ39" s="330"/>
      <c r="AR39" s="202">
        <f>IF(ISBLANK([1]T43!$G$62),"",[1]T43!$G$62)</f>
        <v>0</v>
      </c>
      <c r="AS39" s="202">
        <f>IF(ISBLANK([1]T43!$G$63),"",[1]T43!$G$63)</f>
        <v>0</v>
      </c>
      <c r="AT39" s="329"/>
      <c r="AU39" s="328">
        <f>IF(ISBLANK([1]T43!$G$64),"",[1]T43!$G$64)</f>
        <v>0</v>
      </c>
      <c r="AV39" s="198">
        <f>IF(ISBLANK([1]T43!$G$65),"",[1]T43!$G$65)</f>
        <v>0</v>
      </c>
      <c r="AW39" s="198">
        <f>IF(ISBLANK([1]T43!$G$66),"",[1]T43!$G$66)</f>
        <v>0</v>
      </c>
      <c r="AX39" s="198" t="str">
        <f>IF(ISBLANK([1]T43!$G$67),"",[1]T43!$G$67)</f>
        <v/>
      </c>
      <c r="AY39" s="198" t="str">
        <f>IF(ISBLANK([1]T43!$G$68),"",[1]T43!$G$68)</f>
        <v/>
      </c>
      <c r="AZ39" s="198" t="str">
        <f>IF(ISBLANK([1]T43!$G$69),"",[1]T43!$G$69)</f>
        <v/>
      </c>
      <c r="BA39" s="329"/>
      <c r="BB39" s="328">
        <f>IF(ISBLANK([1]T43!$G$70),"",[1]T43!$G$70)</f>
        <v>0</v>
      </c>
      <c r="BC39" s="198">
        <f>IF(ISBLANK([1]T43!$G$71),"",[1]T43!$G$71)</f>
        <v>0</v>
      </c>
      <c r="BD39" s="199">
        <f>IF(ISBLANK([1]T43!$G$72),"",[1]T43!$G$72)</f>
        <v>0</v>
      </c>
      <c r="BE39" s="199">
        <f>IF(ISBLANK([1]T43!$H$72),"",[1]T43!$H$72)</f>
        <v>0</v>
      </c>
      <c r="BF39" s="198" t="str">
        <f>IF(ISBLANK([1]T43!$G$73),"",[1]T43!$G$73)</f>
        <v/>
      </c>
      <c r="BG39" s="198" t="str">
        <f>IF(ISBLANK([1]T43!$G$74),"",[1]T43!$G$74)</f>
        <v/>
      </c>
      <c r="BH39" s="199" t="str">
        <f>IF(ISBLANK([1]T43!$G$75),"",[1]T43!$G$75)</f>
        <v/>
      </c>
      <c r="BI39" s="198">
        <f>IF(ISBLANK([1]T43!$H$75),"",[1]T43!$H$75)</f>
        <v>0</v>
      </c>
    </row>
    <row r="40" spans="1:61" s="197" customFormat="1" x14ac:dyDescent="0.25">
      <c r="A40" s="330"/>
      <c r="B40" s="207" t="str">
        <f>IF(ISBLANK([1]T44!$G$4),"",[1]T44!$G$4)</f>
        <v>(pls select)</v>
      </c>
      <c r="C40" s="207" t="str">
        <f>IF(ISBLANK([1]T44!$G$5),"",[1]T44!$G$5)</f>
        <v/>
      </c>
      <c r="D40" s="207" t="str">
        <f>IF(ISBLANK([1]T44!$G$6),"",[1]T44!$G$6)</f>
        <v/>
      </c>
      <c r="E40" s="207" t="str">
        <f>IF(ISBLANK([1]T44!$G$7),"",[1]T44!$G$7)</f>
        <v/>
      </c>
      <c r="F40" s="213" t="str">
        <f>IF(ISBLANK([1]T44!$G$8),"",[1]T44!$G$8)</f>
        <v/>
      </c>
      <c r="G40" s="212" t="str">
        <f>IF(ISBLANK([1]T44!$H$8),"",[1]T44!$H$8)</f>
        <v>(pls select)</v>
      </c>
      <c r="H40" s="207" t="str">
        <f>IF(ISBLANK([1]T44!$G$9),"",[1]T44!$G$9)</f>
        <v/>
      </c>
      <c r="I40" s="207" t="str">
        <f>IF(ISBLANK([1]T44!$G$10),"",[1]T44!$G$10)</f>
        <v/>
      </c>
      <c r="J40" s="330"/>
      <c r="K40" s="331" t="str">
        <f>IF(ISBLANK([1]T44!$G$11),"",[1]T44!$G$11)</f>
        <v>NA</v>
      </c>
      <c r="L40" s="210" t="str">
        <f>IF(K40="NA","NA",IF($K40&gt;12,"No",IF(M40="NA","Yes","NA")))</f>
        <v>NA</v>
      </c>
      <c r="M40" s="209" t="str">
        <f>IF(K40="NA","NA",IF(K40=0,P40,"NA"))</f>
        <v>NA</v>
      </c>
      <c r="N40" s="207" t="str">
        <f>IF(ISBLANK([1]T44!$G$13),"",[1]T44!$G$13)</f>
        <v>NA</v>
      </c>
      <c r="O40" s="208" t="str">
        <f>IF(ISBLANK([1]T44!$G$14),"",[1]T44!$G$14)</f>
        <v/>
      </c>
      <c r="P40" s="208" t="str">
        <f>IF(ISBLANK([1]T44!$G$15),"",[1]T44!$G$15)</f>
        <v/>
      </c>
      <c r="Q40" s="207" t="str">
        <f>IF(ISBLANK([1]T44!$G$20),"",[1]T44!$G$20)</f>
        <v>NA</v>
      </c>
      <c r="R40" s="208" t="str">
        <f>IF(ISBLANK([1]T44!$G$21),"",[1]T44!$G$21)</f>
        <v/>
      </c>
      <c r="S40" s="208" t="str">
        <f>IF(ISBLANK([1]T44!$G$22),"",[1]T44!$G$22)</f>
        <v/>
      </c>
      <c r="T40" s="207" t="str">
        <f>IF(ISBLANK([1]T44!$G$23),"",[1]T44!$G$23)</f>
        <v>NA</v>
      </c>
      <c r="U40" s="207" t="str">
        <f>IF(ISBLANK([1]T44!$G$24),"",[1]T44!$G$24)</f>
        <v>NA</v>
      </c>
      <c r="V40" s="208" t="str">
        <f>IF(ISBLANK([1]T44!$G$25),"",[1]T44!$G$25)</f>
        <v/>
      </c>
      <c r="W40" s="208" t="str">
        <f>IF(ISBLANK([1]T44!$G$26),"",[1]T44!$G$26)</f>
        <v/>
      </c>
      <c r="X40" s="207" t="str">
        <f>IF(ISBLANK([1]T44!$G$27),"",[1]T44!$G$27)</f>
        <v>NA</v>
      </c>
      <c r="Y40" s="330"/>
      <c r="Z40" s="207" t="str">
        <f>IF(ISBLANK([1]T44!$G$29),"",[1]T44!$G$29)</f>
        <v>VND</v>
      </c>
      <c r="AA40" s="207" t="str">
        <f>IF(ISBLANK([1]T44!$G$30),"",[1]T44!$G$30)</f>
        <v>payable at the beginning</v>
      </c>
      <c r="AB40" s="207" t="str">
        <f>IF(ISBLANK([1]T44!$G$32),"",[1]T44!$G$32)</f>
        <v>(pls select)</v>
      </c>
      <c r="AC40" s="207" t="str">
        <f>IF(ISBLANK([1]T44!$G$36),"",[1]T44!$G$36)</f>
        <v>(pls select)</v>
      </c>
      <c r="AD40" s="207" t="str">
        <f>IF(ISBLANK([1]T44!$G$40),"",[1]T44!$G$40)</f>
        <v>(pls select)</v>
      </c>
      <c r="AE40" s="206" t="s">
        <v>5</v>
      </c>
      <c r="AF40" s="205"/>
      <c r="AG40" s="204" t="s">
        <v>5</v>
      </c>
      <c r="AH40" s="207" t="str">
        <f>IF(ISBLANK([1]T44!$G$45),"",[1]T44!$G$45)</f>
        <v>NA</v>
      </c>
      <c r="AI40" s="207" t="str">
        <f>IF(ISBLANK([1]T44!$G$49),"",[1]T44!$G$49)</f>
        <v>NA</v>
      </c>
      <c r="AJ40" s="207" t="str">
        <f>IF(ISBLANK([1]T44!$G$53),"",[1]T44!$G$53)</f>
        <v>NA</v>
      </c>
      <c r="AK40" s="206" t="str">
        <f>IF(T40="Yes","(pls select)","NA")</f>
        <v>NA</v>
      </c>
      <c r="AL40" s="205" t="str">
        <f>IF(T40="Yes","(pls provide)","NA")</f>
        <v>NA</v>
      </c>
      <c r="AM40" s="204" t="str">
        <f>IF(T40="Yes","(pls select)","NA")</f>
        <v>NA</v>
      </c>
      <c r="AN40" s="198">
        <f>IF(ISBLANK([1]T44!$G$57),"",[1]T44!$G$57)</f>
        <v>0</v>
      </c>
      <c r="AO40" s="198" t="str">
        <f>IF(ISBLANK([1]T44!$G$58),"",[1]T44!$G$58)</f>
        <v/>
      </c>
      <c r="AP40" s="198" t="str">
        <f>IF(ISBLANK([1]T44!$G$59),"",[1]T44!$G$59)</f>
        <v/>
      </c>
      <c r="AQ40" s="330"/>
      <c r="AR40" s="202">
        <f>IF(ISBLANK([1]T44!$G$62),"",[1]T44!$G$62)</f>
        <v>0</v>
      </c>
      <c r="AS40" s="202">
        <f>IF(ISBLANK([1]T44!$G$63),"",[1]T44!$G$63)</f>
        <v>0</v>
      </c>
      <c r="AT40" s="329"/>
      <c r="AU40" s="328">
        <f>IF(ISBLANK([1]T44!$G$64),"",[1]T44!$G$64)</f>
        <v>0</v>
      </c>
      <c r="AV40" s="198">
        <f>IF(ISBLANK([1]T44!$G$65),"",[1]T44!$G$65)</f>
        <v>0</v>
      </c>
      <c r="AW40" s="198">
        <f>IF(ISBLANK([1]T44!$G$66),"",[1]T44!$G$66)</f>
        <v>0</v>
      </c>
      <c r="AX40" s="198" t="str">
        <f>IF(ISBLANK([1]T44!$G$67),"",[1]T44!$G$67)</f>
        <v/>
      </c>
      <c r="AY40" s="198" t="str">
        <f>IF(ISBLANK([1]T44!$G$68),"",[1]T44!$G$68)</f>
        <v/>
      </c>
      <c r="AZ40" s="198" t="str">
        <f>IF(ISBLANK([1]T44!$G$69),"",[1]T44!$G$69)</f>
        <v/>
      </c>
      <c r="BA40" s="329"/>
      <c r="BB40" s="328">
        <f>IF(ISBLANK([1]T44!$G$70),"",[1]T44!$G$70)</f>
        <v>0</v>
      </c>
      <c r="BC40" s="198">
        <f>IF(ISBLANK([1]T44!$G$71),"",[1]T44!$G$71)</f>
        <v>0</v>
      </c>
      <c r="BD40" s="199">
        <f>IF(ISBLANK([1]T44!$G$72),"",[1]T44!$G$72)</f>
        <v>0</v>
      </c>
      <c r="BE40" s="199">
        <f>IF(ISBLANK([1]T44!$H$72),"",[1]T44!$H$72)</f>
        <v>0</v>
      </c>
      <c r="BF40" s="198" t="str">
        <f>IF(ISBLANK([1]T44!$G$73),"",[1]T44!$G$73)</f>
        <v/>
      </c>
      <c r="BG40" s="198" t="str">
        <f>IF(ISBLANK([1]T44!$G$74),"",[1]T44!$G$74)</f>
        <v/>
      </c>
      <c r="BH40" s="199" t="str">
        <f>IF(ISBLANK([1]T44!$G$75),"",[1]T44!$G$75)</f>
        <v/>
      </c>
      <c r="BI40" s="198">
        <f>IF(ISBLANK([1]T44!$H$75),"",[1]T44!$H$75)</f>
        <v>0</v>
      </c>
    </row>
    <row r="41" spans="1:61" s="197" customFormat="1" x14ac:dyDescent="0.25">
      <c r="A41" s="330"/>
      <c r="B41" s="207" t="str">
        <f>IF(ISBLANK([1]T45!$G$4),"",[1]T45!$G$4)</f>
        <v>(pls select)</v>
      </c>
      <c r="C41" s="207" t="str">
        <f>IF(ISBLANK([1]T45!$G$5),"",[1]T45!$G$5)</f>
        <v/>
      </c>
      <c r="D41" s="207" t="str">
        <f>IF(ISBLANK([1]T45!$G$6),"",[1]T45!$G$6)</f>
        <v/>
      </c>
      <c r="E41" s="207" t="str">
        <f>IF(ISBLANK([1]T45!$G$7),"",[1]T45!$G$7)</f>
        <v/>
      </c>
      <c r="F41" s="213" t="str">
        <f>IF(ISBLANK([1]T45!$G$8),"",[1]T45!$G$8)</f>
        <v/>
      </c>
      <c r="G41" s="212" t="str">
        <f>IF(ISBLANK([1]T45!$H$8),"",[1]T45!$H$8)</f>
        <v>(pls select)</v>
      </c>
      <c r="H41" s="207" t="str">
        <f>IF(ISBLANK([1]T45!$G$9),"",[1]T45!$G$9)</f>
        <v/>
      </c>
      <c r="I41" s="207" t="str">
        <f>IF(ISBLANK([1]T45!$G$10),"",[1]T45!$G$10)</f>
        <v/>
      </c>
      <c r="J41" s="330"/>
      <c r="K41" s="331" t="str">
        <f>IF(ISBLANK([1]T45!$G$11),"",[1]T45!$G$11)</f>
        <v>NA</v>
      </c>
      <c r="L41" s="210" t="str">
        <f>IF(K41="NA","NA",IF($K41&gt;12,"No",IF(M41="NA","Yes","NA")))</f>
        <v>NA</v>
      </c>
      <c r="M41" s="209" t="str">
        <f>IF(K41="NA","NA",IF(K41=0,P41,"NA"))</f>
        <v>NA</v>
      </c>
      <c r="N41" s="207" t="str">
        <f>IF(ISBLANK([1]T45!$G$13),"",[1]T45!$G$13)</f>
        <v>NA</v>
      </c>
      <c r="O41" s="208" t="str">
        <f>IF(ISBLANK([1]T45!$G$14),"",[1]T45!$G$14)</f>
        <v/>
      </c>
      <c r="P41" s="208" t="str">
        <f>IF(ISBLANK([1]T45!$G$15),"",[1]T45!$G$15)</f>
        <v/>
      </c>
      <c r="Q41" s="207" t="str">
        <f>IF(ISBLANK([1]T45!$G$20),"",[1]T45!$G$20)</f>
        <v>NA</v>
      </c>
      <c r="R41" s="208" t="str">
        <f>IF(ISBLANK([1]T45!$G$21),"",[1]T45!$G$21)</f>
        <v/>
      </c>
      <c r="S41" s="208" t="str">
        <f>IF(ISBLANK([1]T45!$G$22),"",[1]T45!$G$22)</f>
        <v/>
      </c>
      <c r="T41" s="207" t="str">
        <f>IF(ISBLANK([1]T45!$G$23),"",[1]T45!$G$23)</f>
        <v>NA</v>
      </c>
      <c r="U41" s="207" t="str">
        <f>IF(ISBLANK([1]T45!$G$24),"",[1]T45!$G$24)</f>
        <v>NA</v>
      </c>
      <c r="V41" s="208" t="str">
        <f>IF(ISBLANK([1]T45!$G$25),"",[1]T45!$G$25)</f>
        <v/>
      </c>
      <c r="W41" s="208" t="str">
        <f>IF(ISBLANK([1]T45!$G$26),"",[1]T45!$G$26)</f>
        <v/>
      </c>
      <c r="X41" s="207" t="str">
        <f>IF(ISBLANK([1]T45!$G$27),"",[1]T45!$G$27)</f>
        <v>NA</v>
      </c>
      <c r="Y41" s="330"/>
      <c r="Z41" s="207" t="str">
        <f>IF(ISBLANK([1]T45!$G$29),"",[1]T45!$G$29)</f>
        <v>VND</v>
      </c>
      <c r="AA41" s="207" t="str">
        <f>IF(ISBLANK([1]T45!$G$30),"",[1]T45!$G$30)</f>
        <v>payable at the beginning</v>
      </c>
      <c r="AB41" s="207" t="str">
        <f>IF(ISBLANK([1]T45!$G$32),"",[1]T45!$G$32)</f>
        <v>(pls select)</v>
      </c>
      <c r="AC41" s="207" t="str">
        <f>IF(ISBLANK([1]T45!$G$36),"",[1]T45!$G$36)</f>
        <v>(pls select)</v>
      </c>
      <c r="AD41" s="207" t="str">
        <f>IF(ISBLANK([1]T45!$G$40),"",[1]T45!$G$40)</f>
        <v>(pls select)</v>
      </c>
      <c r="AE41" s="206" t="s">
        <v>5</v>
      </c>
      <c r="AF41" s="205"/>
      <c r="AG41" s="204" t="s">
        <v>5</v>
      </c>
      <c r="AH41" s="207" t="str">
        <f>IF(ISBLANK([1]T45!$G$45),"",[1]T45!$G$45)</f>
        <v>NA</v>
      </c>
      <c r="AI41" s="207" t="str">
        <f>IF(ISBLANK([1]T45!$G$49),"",[1]T45!$G$49)</f>
        <v>NA</v>
      </c>
      <c r="AJ41" s="207" t="str">
        <f>IF(ISBLANK([1]T45!$G$53),"",[1]T45!$G$53)</f>
        <v>NA</v>
      </c>
      <c r="AK41" s="206" t="str">
        <f>IF(T41="Yes","(pls select)","NA")</f>
        <v>NA</v>
      </c>
      <c r="AL41" s="205" t="str">
        <f>IF(T41="Yes","(pls provide)","NA")</f>
        <v>NA</v>
      </c>
      <c r="AM41" s="204" t="str">
        <f>IF(T41="Yes","(pls select)","NA")</f>
        <v>NA</v>
      </c>
      <c r="AN41" s="198">
        <f>IF(ISBLANK([1]T45!$G$57),"",[1]T45!$G$57)</f>
        <v>0</v>
      </c>
      <c r="AO41" s="198" t="str">
        <f>IF(ISBLANK([1]T45!$G$58),"",[1]T45!$G$58)</f>
        <v/>
      </c>
      <c r="AP41" s="198" t="str">
        <f>IF(ISBLANK([1]T45!$G$59),"",[1]T45!$G$59)</f>
        <v/>
      </c>
      <c r="AQ41" s="330"/>
      <c r="AR41" s="202">
        <f>IF(ISBLANK([1]T45!$G$62),"",[1]T45!$G$62)</f>
        <v>0</v>
      </c>
      <c r="AS41" s="202">
        <f>IF(ISBLANK([1]T45!$G$63),"",[1]T45!$G$63)</f>
        <v>0</v>
      </c>
      <c r="AT41" s="329"/>
      <c r="AU41" s="328">
        <f>IF(ISBLANK([1]T45!$G$64),"",[1]T45!$G$64)</f>
        <v>0</v>
      </c>
      <c r="AV41" s="198">
        <f>IF(ISBLANK([1]T45!$G$65),"",[1]T45!$G$65)</f>
        <v>0</v>
      </c>
      <c r="AW41" s="198">
        <f>IF(ISBLANK([1]T45!$G$66),"",[1]T45!$G$66)</f>
        <v>0</v>
      </c>
      <c r="AX41" s="198" t="str">
        <f>IF(ISBLANK([1]T45!$G$67),"",[1]T45!$G$67)</f>
        <v/>
      </c>
      <c r="AY41" s="198" t="str">
        <f>IF(ISBLANK([1]T45!$G$68),"",[1]T45!$G$68)</f>
        <v/>
      </c>
      <c r="AZ41" s="198" t="str">
        <f>IF(ISBLANK([1]T45!$G$69),"",[1]T45!$G$69)</f>
        <v/>
      </c>
      <c r="BA41" s="329"/>
      <c r="BB41" s="328">
        <f>IF(ISBLANK([1]T45!$G$70),"",[1]T45!$G$70)</f>
        <v>0</v>
      </c>
      <c r="BC41" s="198">
        <f>IF(ISBLANK([1]T45!$G$71),"",[1]T45!$G$71)</f>
        <v>0</v>
      </c>
      <c r="BD41" s="199">
        <f>IF(ISBLANK([1]T45!$G$72),"",[1]T45!$G$72)</f>
        <v>0</v>
      </c>
      <c r="BE41" s="199">
        <f>IF(ISBLANK([1]T45!$H$72),"",[1]T45!$H$72)</f>
        <v>0</v>
      </c>
      <c r="BF41" s="198" t="str">
        <f>IF(ISBLANK([1]T45!$G$73),"",[1]T45!$G$73)</f>
        <v/>
      </c>
      <c r="BG41" s="198" t="str">
        <f>IF(ISBLANK([1]T45!$G$74),"",[1]T45!$G$74)</f>
        <v/>
      </c>
      <c r="BH41" s="199" t="str">
        <f>IF(ISBLANK([1]T45!$G$75),"",[1]T45!$G$75)</f>
        <v/>
      </c>
      <c r="BI41" s="198">
        <f>IF(ISBLANK([1]T45!$H$75),"",[1]T45!$H$75)</f>
        <v>0</v>
      </c>
    </row>
    <row r="42" spans="1:61" s="197" customFormat="1" x14ac:dyDescent="0.25">
      <c r="A42" s="330"/>
      <c r="B42" s="207" t="str">
        <f>IF(ISBLANK([1]T46!$G$4),"",[1]T46!$G$4)</f>
        <v>(pls select)</v>
      </c>
      <c r="C42" s="207" t="str">
        <f>IF(ISBLANK([1]T46!$G$5),"",[1]T46!$G$5)</f>
        <v/>
      </c>
      <c r="D42" s="207" t="str">
        <f>IF(ISBLANK([1]T46!$G$6),"",[1]T46!$G$6)</f>
        <v/>
      </c>
      <c r="E42" s="207" t="str">
        <f>IF(ISBLANK([1]T46!$G$7),"",[1]T46!$G$7)</f>
        <v/>
      </c>
      <c r="F42" s="213" t="str">
        <f>IF(ISBLANK([1]T46!$G$8),"",[1]T46!$G$8)</f>
        <v/>
      </c>
      <c r="G42" s="212" t="str">
        <f>IF(ISBLANK([1]T46!$H$8),"",[1]T46!$H$8)</f>
        <v>(pls select)</v>
      </c>
      <c r="H42" s="207" t="str">
        <f>IF(ISBLANK([1]T46!$G$9),"",[1]T46!$G$9)</f>
        <v/>
      </c>
      <c r="I42" s="207" t="str">
        <f>IF(ISBLANK([1]T46!$G$10),"",[1]T46!$G$10)</f>
        <v/>
      </c>
      <c r="J42" s="330"/>
      <c r="K42" s="331" t="str">
        <f>IF(ISBLANK([1]T46!$G$11),"",[1]T46!$G$11)</f>
        <v>NA</v>
      </c>
      <c r="L42" s="210" t="str">
        <f>IF(K42="NA","NA",IF($K42&gt;12,"No",IF(M42="NA","Yes","NA")))</f>
        <v>NA</v>
      </c>
      <c r="M42" s="209" t="str">
        <f>IF(K42="NA","NA",IF(K42=0,P42,"NA"))</f>
        <v>NA</v>
      </c>
      <c r="N42" s="207" t="str">
        <f>IF(ISBLANK([1]T46!$G$13),"",[1]T46!$G$13)</f>
        <v>NA</v>
      </c>
      <c r="O42" s="208" t="str">
        <f>IF(ISBLANK([1]T46!$G$14),"",[1]T46!$G$14)</f>
        <v/>
      </c>
      <c r="P42" s="208" t="str">
        <f>IF(ISBLANK([1]T46!$G$15),"",[1]T46!$G$15)</f>
        <v/>
      </c>
      <c r="Q42" s="207" t="str">
        <f>IF(ISBLANK([1]T46!$G$20),"",[1]T46!$G$20)</f>
        <v>NA</v>
      </c>
      <c r="R42" s="208" t="str">
        <f>IF(ISBLANK([1]T46!$G$21),"",[1]T46!$G$21)</f>
        <v/>
      </c>
      <c r="S42" s="208" t="str">
        <f>IF(ISBLANK([1]T46!$G$22),"",[1]T46!$G$22)</f>
        <v/>
      </c>
      <c r="T42" s="207" t="str">
        <f>IF(ISBLANK([1]T46!$G$23),"",[1]T46!$G$23)</f>
        <v>NA</v>
      </c>
      <c r="U42" s="207" t="str">
        <f>IF(ISBLANK([1]T46!$G$24),"",[1]T46!$G$24)</f>
        <v>NA</v>
      </c>
      <c r="V42" s="208" t="str">
        <f>IF(ISBLANK([1]T46!$G$25),"",[1]T46!$G$25)</f>
        <v/>
      </c>
      <c r="W42" s="208" t="str">
        <f>IF(ISBLANK([1]T46!$G$26),"",[1]T46!$G$26)</f>
        <v/>
      </c>
      <c r="X42" s="207" t="str">
        <f>IF(ISBLANK([1]T46!$G$27),"",[1]T46!$G$27)</f>
        <v>NA</v>
      </c>
      <c r="Y42" s="330"/>
      <c r="Z42" s="207" t="str">
        <f>IF(ISBLANK([1]T46!$G$29),"",[1]T46!$G$29)</f>
        <v>VND</v>
      </c>
      <c r="AA42" s="207" t="str">
        <f>IF(ISBLANK([1]T46!$G$30),"",[1]T46!$G$30)</f>
        <v>payable at the beginning</v>
      </c>
      <c r="AB42" s="207" t="str">
        <f>IF(ISBLANK([1]T46!$G$32),"",[1]T46!$G$32)</f>
        <v>(pls select)</v>
      </c>
      <c r="AC42" s="207" t="str">
        <f>IF(ISBLANK([1]T46!$G$36),"",[1]T46!$G$36)</f>
        <v>(pls select)</v>
      </c>
      <c r="AD42" s="207" t="str">
        <f>IF(ISBLANK([1]T46!$G$40),"",[1]T46!$G$40)</f>
        <v>(pls select)</v>
      </c>
      <c r="AE42" s="206" t="s">
        <v>5</v>
      </c>
      <c r="AF42" s="205"/>
      <c r="AG42" s="204" t="s">
        <v>5</v>
      </c>
      <c r="AH42" s="207" t="str">
        <f>IF(ISBLANK([1]T46!$G$45),"",[1]T46!$G$45)</f>
        <v>NA</v>
      </c>
      <c r="AI42" s="207" t="str">
        <f>IF(ISBLANK([1]T46!$G$49),"",[1]T46!$G$49)</f>
        <v>NA</v>
      </c>
      <c r="AJ42" s="207" t="str">
        <f>IF(ISBLANK([1]T46!$G$53),"",[1]T46!$G$53)</f>
        <v>NA</v>
      </c>
      <c r="AK42" s="206" t="str">
        <f>IF(T42="Yes","(pls select)","NA")</f>
        <v>NA</v>
      </c>
      <c r="AL42" s="205" t="str">
        <f>IF(T42="Yes","(pls provide)","NA")</f>
        <v>NA</v>
      </c>
      <c r="AM42" s="204" t="str">
        <f>IF(T42="Yes","(pls select)","NA")</f>
        <v>NA</v>
      </c>
      <c r="AN42" s="198">
        <f>IF(ISBLANK([1]T46!$G$57),"",[1]T46!$G$57)</f>
        <v>0</v>
      </c>
      <c r="AO42" s="198" t="str">
        <f>IF(ISBLANK([1]T46!$G$58),"",[1]T46!$G$58)</f>
        <v/>
      </c>
      <c r="AP42" s="198" t="str">
        <f>IF(ISBLANK([1]T46!$G$59),"",[1]T46!$G$59)</f>
        <v/>
      </c>
      <c r="AQ42" s="330"/>
      <c r="AR42" s="202">
        <f>IF(ISBLANK([1]T46!$G$62),"",[1]T46!$G$62)</f>
        <v>0</v>
      </c>
      <c r="AS42" s="202">
        <f>IF(ISBLANK([1]T46!$G$63),"",[1]T46!$G$63)</f>
        <v>0</v>
      </c>
      <c r="AT42" s="329"/>
      <c r="AU42" s="328">
        <f>IF(ISBLANK([1]T46!$G$64),"",[1]T46!$G$64)</f>
        <v>0</v>
      </c>
      <c r="AV42" s="198">
        <f>IF(ISBLANK([1]T46!$G$65),"",[1]T46!$G$65)</f>
        <v>0</v>
      </c>
      <c r="AW42" s="198">
        <f>IF(ISBLANK([1]T46!$G$66),"",[1]T46!$G$66)</f>
        <v>0</v>
      </c>
      <c r="AX42" s="198" t="str">
        <f>IF(ISBLANK([1]T46!$G$67),"",[1]T46!$G$67)</f>
        <v/>
      </c>
      <c r="AY42" s="198" t="str">
        <f>IF(ISBLANK([1]T46!$G$68),"",[1]T46!$G$68)</f>
        <v/>
      </c>
      <c r="AZ42" s="198" t="str">
        <f>IF(ISBLANK([1]T46!$G$69),"",[1]T46!$G$69)</f>
        <v/>
      </c>
      <c r="BA42" s="329"/>
      <c r="BB42" s="328">
        <f>IF(ISBLANK([1]T46!$G$70),"",[1]T46!$G$70)</f>
        <v>0</v>
      </c>
      <c r="BC42" s="198">
        <f>IF(ISBLANK([1]T46!$G$71),"",[1]T46!$G$71)</f>
        <v>0</v>
      </c>
      <c r="BD42" s="199">
        <f>IF(ISBLANK([1]T46!$G$72),"",[1]T46!$G$72)</f>
        <v>0</v>
      </c>
      <c r="BE42" s="199">
        <f>IF(ISBLANK([1]T46!$H$72),"",[1]T46!$H$72)</f>
        <v>0</v>
      </c>
      <c r="BF42" s="198" t="str">
        <f>IF(ISBLANK([1]T46!$G$73),"",[1]T46!$G$73)</f>
        <v/>
      </c>
      <c r="BG42" s="198" t="str">
        <f>IF(ISBLANK([1]T46!$G$74),"",[1]T46!$G$74)</f>
        <v/>
      </c>
      <c r="BH42" s="199" t="str">
        <f>IF(ISBLANK([1]T46!$G$75),"",[1]T46!$G$75)</f>
        <v/>
      </c>
      <c r="BI42" s="198">
        <f>IF(ISBLANK([1]T46!$H$75),"",[1]T46!$H$75)</f>
        <v>0</v>
      </c>
    </row>
    <row r="43" spans="1:61" s="197" customFormat="1" x14ac:dyDescent="0.25">
      <c r="A43" s="330"/>
      <c r="B43" s="207" t="str">
        <f>IF(ISBLANK([1]T47!$G$4),"",[1]T47!$G$4)</f>
        <v>(pls select)</v>
      </c>
      <c r="C43" s="207" t="str">
        <f>IF(ISBLANK([1]T47!$G$5),"",[1]T47!$G$5)</f>
        <v/>
      </c>
      <c r="D43" s="207" t="str">
        <f>IF(ISBLANK([1]T47!$G$6),"",[1]T47!$G$6)</f>
        <v/>
      </c>
      <c r="E43" s="207" t="str">
        <f>IF(ISBLANK([1]T47!$G$7),"",[1]T47!$G$7)</f>
        <v/>
      </c>
      <c r="F43" s="213" t="str">
        <f>IF(ISBLANK([1]T47!$G$8),"",[1]T47!$G$8)</f>
        <v/>
      </c>
      <c r="G43" s="212" t="str">
        <f>IF(ISBLANK([1]T47!$H$8),"",[1]T47!$H$8)</f>
        <v>(pls select)</v>
      </c>
      <c r="H43" s="207" t="str">
        <f>IF(ISBLANK([1]T47!$G$9),"",[1]T47!$G$9)</f>
        <v/>
      </c>
      <c r="I43" s="207" t="str">
        <f>IF(ISBLANK([1]T47!$G$10),"",[1]T47!$G$10)</f>
        <v/>
      </c>
      <c r="J43" s="330"/>
      <c r="K43" s="331" t="str">
        <f>IF(ISBLANK([1]T47!$G$11),"",[1]T47!$G$11)</f>
        <v>NA</v>
      </c>
      <c r="L43" s="210" t="str">
        <f>IF(K43="NA","NA",IF($K43&gt;12,"No",IF(M43="NA","Yes","NA")))</f>
        <v>NA</v>
      </c>
      <c r="M43" s="209" t="str">
        <f>IF(K43="NA","NA",IF(K43=0,P43,"NA"))</f>
        <v>NA</v>
      </c>
      <c r="N43" s="207" t="str">
        <f>IF(ISBLANK([1]T47!$G$13),"",[1]T47!$G$13)</f>
        <v>NA</v>
      </c>
      <c r="O43" s="208" t="str">
        <f>IF(ISBLANK([1]T47!$G$14),"",[1]T47!$G$14)</f>
        <v/>
      </c>
      <c r="P43" s="208" t="str">
        <f>IF(ISBLANK([1]T47!$G$15),"",[1]T47!$G$15)</f>
        <v/>
      </c>
      <c r="Q43" s="207" t="str">
        <f>IF(ISBLANK([1]T47!$G$20),"",[1]T47!$G$20)</f>
        <v>NA</v>
      </c>
      <c r="R43" s="208" t="str">
        <f>IF(ISBLANK([1]T47!$G$21),"",[1]T47!$G$21)</f>
        <v/>
      </c>
      <c r="S43" s="208" t="str">
        <f>IF(ISBLANK([1]T47!$G$22),"",[1]T47!$G$22)</f>
        <v/>
      </c>
      <c r="T43" s="207" t="str">
        <f>IF(ISBLANK([1]T47!$G$23),"",[1]T47!$G$23)</f>
        <v>NA</v>
      </c>
      <c r="U43" s="207" t="str">
        <f>IF(ISBLANK([1]T47!$G$24),"",[1]T47!$G$24)</f>
        <v>NA</v>
      </c>
      <c r="V43" s="208" t="str">
        <f>IF(ISBLANK([1]T47!$G$25),"",[1]T47!$G$25)</f>
        <v/>
      </c>
      <c r="W43" s="208" t="str">
        <f>IF(ISBLANK([1]T47!$G$26),"",[1]T47!$G$26)</f>
        <v/>
      </c>
      <c r="X43" s="207" t="str">
        <f>IF(ISBLANK([1]T47!$G$27),"",[1]T47!$G$27)</f>
        <v>NA</v>
      </c>
      <c r="Y43" s="330"/>
      <c r="Z43" s="207" t="str">
        <f>IF(ISBLANK([1]T47!$G$29),"",[1]T47!$G$29)</f>
        <v>VND</v>
      </c>
      <c r="AA43" s="207" t="str">
        <f>IF(ISBLANK([1]T47!$G$30),"",[1]T47!$G$30)</f>
        <v>payable at the beginning</v>
      </c>
      <c r="AB43" s="207" t="str">
        <f>IF(ISBLANK([1]T47!$G$32),"",[1]T47!$G$32)</f>
        <v>(pls select)</v>
      </c>
      <c r="AC43" s="207" t="str">
        <f>IF(ISBLANK([1]T47!$G$36),"",[1]T47!$G$36)</f>
        <v>(pls select)</v>
      </c>
      <c r="AD43" s="207" t="str">
        <f>IF(ISBLANK([1]T47!$G$40),"",[1]T47!$G$40)</f>
        <v>(pls select)</v>
      </c>
      <c r="AE43" s="206" t="s">
        <v>5</v>
      </c>
      <c r="AF43" s="205"/>
      <c r="AG43" s="204" t="s">
        <v>5</v>
      </c>
      <c r="AH43" s="207" t="str">
        <f>IF(ISBLANK([1]T47!$G$45),"",[1]T47!$G$45)</f>
        <v>NA</v>
      </c>
      <c r="AI43" s="207" t="str">
        <f>IF(ISBLANK([1]T47!$G$49),"",[1]T47!$G$49)</f>
        <v>NA</v>
      </c>
      <c r="AJ43" s="207" t="str">
        <f>IF(ISBLANK([1]T47!$G$53),"",[1]T47!$G$53)</f>
        <v>NA</v>
      </c>
      <c r="AK43" s="206" t="str">
        <f>IF(T43="Yes","(pls select)","NA")</f>
        <v>NA</v>
      </c>
      <c r="AL43" s="205" t="str">
        <f>IF(T43="Yes","(pls provide)","NA")</f>
        <v>NA</v>
      </c>
      <c r="AM43" s="204" t="str">
        <f>IF(T43="Yes","(pls select)","NA")</f>
        <v>NA</v>
      </c>
      <c r="AN43" s="198">
        <f>IF(ISBLANK([1]T47!$G$57),"",[1]T47!$G$57)</f>
        <v>0</v>
      </c>
      <c r="AO43" s="198" t="str">
        <f>IF(ISBLANK([1]T47!$G$58),"",[1]T47!$G$58)</f>
        <v/>
      </c>
      <c r="AP43" s="198" t="str">
        <f>IF(ISBLANK([1]T47!$G$59),"",[1]T47!$G$59)</f>
        <v/>
      </c>
      <c r="AQ43" s="330"/>
      <c r="AR43" s="202">
        <f>IF(ISBLANK([1]T47!$G$62),"",[1]T47!$G$62)</f>
        <v>0</v>
      </c>
      <c r="AS43" s="202">
        <f>IF(ISBLANK([1]T47!$G$63),"",[1]T47!$G$63)</f>
        <v>0</v>
      </c>
      <c r="AT43" s="329"/>
      <c r="AU43" s="328">
        <f>IF(ISBLANK([1]T47!$G$64),"",[1]T47!$G$64)</f>
        <v>0</v>
      </c>
      <c r="AV43" s="198">
        <f>IF(ISBLANK([1]T47!$G$65),"",[1]T47!$G$65)</f>
        <v>0</v>
      </c>
      <c r="AW43" s="198">
        <f>IF(ISBLANK([1]T47!$G$66),"",[1]T47!$G$66)</f>
        <v>0</v>
      </c>
      <c r="AX43" s="198" t="str">
        <f>IF(ISBLANK([1]T47!$G$67),"",[1]T47!$G$67)</f>
        <v/>
      </c>
      <c r="AY43" s="198" t="str">
        <f>IF(ISBLANK([1]T47!$G$68),"",[1]T47!$G$68)</f>
        <v/>
      </c>
      <c r="AZ43" s="198" t="str">
        <f>IF(ISBLANK([1]T47!$G$69),"",[1]T47!$G$69)</f>
        <v/>
      </c>
      <c r="BA43" s="329"/>
      <c r="BB43" s="328">
        <f>IF(ISBLANK([1]T47!$G$70),"",[1]T47!$G$70)</f>
        <v>0</v>
      </c>
      <c r="BC43" s="198">
        <f>IF(ISBLANK([1]T47!$G$71),"",[1]T47!$G$71)</f>
        <v>0</v>
      </c>
      <c r="BD43" s="199">
        <f>IF(ISBLANK([1]T47!$G$72),"",[1]T47!$G$72)</f>
        <v>0</v>
      </c>
      <c r="BE43" s="199">
        <f>IF(ISBLANK([1]T47!$H$72),"",[1]T47!$H$72)</f>
        <v>0</v>
      </c>
      <c r="BF43" s="198" t="str">
        <f>IF(ISBLANK([1]T47!$G$73),"",[1]T47!$G$73)</f>
        <v/>
      </c>
      <c r="BG43" s="198" t="str">
        <f>IF(ISBLANK([1]T47!$G$74),"",[1]T47!$G$74)</f>
        <v/>
      </c>
      <c r="BH43" s="199" t="str">
        <f>IF(ISBLANK([1]T47!$G$75),"",[1]T47!$G$75)</f>
        <v/>
      </c>
      <c r="BI43" s="198">
        <f>IF(ISBLANK([1]T47!$H$75),"",[1]T47!$H$75)</f>
        <v>0</v>
      </c>
    </row>
    <row r="44" spans="1:61" s="197" customFormat="1" x14ac:dyDescent="0.25">
      <c r="A44" s="330"/>
      <c r="B44" s="207" t="str">
        <f>IF(ISBLANK([1]T48!$G$4),"",[1]T48!$G$4)</f>
        <v>(pls select)</v>
      </c>
      <c r="C44" s="207" t="str">
        <f>IF(ISBLANK([1]T48!$G$5),"",[1]T48!$G$5)</f>
        <v/>
      </c>
      <c r="D44" s="207" t="str">
        <f>IF(ISBLANK([1]T48!$G$6),"",[1]T48!$G$6)</f>
        <v/>
      </c>
      <c r="E44" s="207" t="str">
        <f>IF(ISBLANK([1]T48!$G$7),"",[1]T48!$G$7)</f>
        <v/>
      </c>
      <c r="F44" s="213" t="str">
        <f>IF(ISBLANK([1]T48!$G$8),"",[1]T48!$G$8)</f>
        <v/>
      </c>
      <c r="G44" s="212" t="str">
        <f>IF(ISBLANK([1]T48!$H$8),"",[1]T48!$H$8)</f>
        <v>(pls select)</v>
      </c>
      <c r="H44" s="207" t="str">
        <f>IF(ISBLANK([1]T48!$G$9),"",[1]T48!$G$9)</f>
        <v/>
      </c>
      <c r="I44" s="207" t="str">
        <f>IF(ISBLANK([1]T48!$G$10),"",[1]T48!$G$10)</f>
        <v/>
      </c>
      <c r="J44" s="330"/>
      <c r="K44" s="331" t="str">
        <f>IF(ISBLANK([1]T48!$G$11),"",[1]T48!$G$11)</f>
        <v>NA</v>
      </c>
      <c r="L44" s="210" t="str">
        <f>IF(K44="NA","NA",IF($K44&gt;12,"No",IF(M44="NA","Yes","NA")))</f>
        <v>NA</v>
      </c>
      <c r="M44" s="209" t="str">
        <f>IF(K44="NA","NA",IF(K44=0,P44,"NA"))</f>
        <v>NA</v>
      </c>
      <c r="N44" s="207" t="str">
        <f>IF(ISBLANK([1]T48!$G$13),"",[1]T48!$G$13)</f>
        <v>NA</v>
      </c>
      <c r="O44" s="208" t="str">
        <f>IF(ISBLANK([1]T48!$G$14),"",[1]T48!$G$14)</f>
        <v/>
      </c>
      <c r="P44" s="208" t="str">
        <f>IF(ISBLANK([1]T48!$G$15),"",[1]T48!$G$15)</f>
        <v/>
      </c>
      <c r="Q44" s="207" t="str">
        <f>IF(ISBLANK([1]T48!$G$20),"",[1]T48!$G$20)</f>
        <v>NA</v>
      </c>
      <c r="R44" s="208" t="str">
        <f>IF(ISBLANK([1]T48!$G$21),"",[1]T48!$G$21)</f>
        <v/>
      </c>
      <c r="S44" s="208" t="str">
        <f>IF(ISBLANK([1]T48!$G$22),"",[1]T48!$G$22)</f>
        <v/>
      </c>
      <c r="T44" s="207" t="str">
        <f>IF(ISBLANK([1]T48!$G$23),"",[1]T48!$G$23)</f>
        <v>NA</v>
      </c>
      <c r="U44" s="207" t="str">
        <f>IF(ISBLANK([1]T48!$G$24),"",[1]T48!$G$24)</f>
        <v>NA</v>
      </c>
      <c r="V44" s="208" t="str">
        <f>IF(ISBLANK([1]T48!$G$25),"",[1]T48!$G$25)</f>
        <v/>
      </c>
      <c r="W44" s="208" t="str">
        <f>IF(ISBLANK([1]T48!$G$26),"",[1]T48!$G$26)</f>
        <v/>
      </c>
      <c r="X44" s="207" t="str">
        <f>IF(ISBLANK([1]T48!$G$27),"",[1]T48!$G$27)</f>
        <v>NA</v>
      </c>
      <c r="Y44" s="330"/>
      <c r="Z44" s="207" t="str">
        <f>IF(ISBLANK([1]T48!$G$29),"",[1]T48!$G$29)</f>
        <v>VND</v>
      </c>
      <c r="AA44" s="207" t="str">
        <f>IF(ISBLANK([1]T48!$G$30),"",[1]T48!$G$30)</f>
        <v>payable at the beginning</v>
      </c>
      <c r="AB44" s="207" t="str">
        <f>IF(ISBLANK([1]T48!$G$32),"",[1]T48!$G$32)</f>
        <v>(pls select)</v>
      </c>
      <c r="AC44" s="207" t="str">
        <f>IF(ISBLANK([1]T48!$G$36),"",[1]T48!$G$36)</f>
        <v>(pls select)</v>
      </c>
      <c r="AD44" s="207" t="str">
        <f>IF(ISBLANK([1]T48!$G$40),"",[1]T48!$G$40)</f>
        <v>(pls select)</v>
      </c>
      <c r="AE44" s="206" t="s">
        <v>5</v>
      </c>
      <c r="AF44" s="205"/>
      <c r="AG44" s="204" t="s">
        <v>5</v>
      </c>
      <c r="AH44" s="207" t="str">
        <f>IF(ISBLANK([1]T48!$G$45),"",[1]T48!$G$45)</f>
        <v>NA</v>
      </c>
      <c r="AI44" s="207" t="str">
        <f>IF(ISBLANK([1]T48!$G$49),"",[1]T48!$G$49)</f>
        <v>NA</v>
      </c>
      <c r="AJ44" s="207" t="str">
        <f>IF(ISBLANK([1]T48!$G$53),"",[1]T48!$G$53)</f>
        <v>NA</v>
      </c>
      <c r="AK44" s="206" t="str">
        <f>IF(T44="Yes","(pls select)","NA")</f>
        <v>NA</v>
      </c>
      <c r="AL44" s="205" t="str">
        <f>IF(T44="Yes","(pls provide)","NA")</f>
        <v>NA</v>
      </c>
      <c r="AM44" s="204" t="str">
        <f>IF(T44="Yes","(pls select)","NA")</f>
        <v>NA</v>
      </c>
      <c r="AN44" s="198">
        <f>IF(ISBLANK([1]T48!$G$57),"",[1]T48!$G$57)</f>
        <v>0</v>
      </c>
      <c r="AO44" s="198" t="str">
        <f>IF(ISBLANK([1]T48!$G$58),"",[1]T48!$G$58)</f>
        <v/>
      </c>
      <c r="AP44" s="198" t="str">
        <f>IF(ISBLANK([1]T48!$G$59),"",[1]T48!$G$59)</f>
        <v/>
      </c>
      <c r="AQ44" s="330"/>
      <c r="AR44" s="202">
        <f>IF(ISBLANK([1]T48!$G$62),"",[1]T48!$G$62)</f>
        <v>0</v>
      </c>
      <c r="AS44" s="202">
        <f>IF(ISBLANK([1]T48!$G$63),"",[1]T48!$G$63)</f>
        <v>0</v>
      </c>
      <c r="AT44" s="329"/>
      <c r="AU44" s="328">
        <f>IF(ISBLANK([1]T48!$G$64),"",[1]T48!$G$64)</f>
        <v>0</v>
      </c>
      <c r="AV44" s="198">
        <f>IF(ISBLANK([1]T48!$G$65),"",[1]T48!$G$65)</f>
        <v>0</v>
      </c>
      <c r="AW44" s="198">
        <f>IF(ISBLANK([1]T48!$G$66),"",[1]T48!$G$66)</f>
        <v>0</v>
      </c>
      <c r="AX44" s="198" t="str">
        <f>IF(ISBLANK([1]T48!$G$67),"",[1]T48!$G$67)</f>
        <v/>
      </c>
      <c r="AY44" s="198" t="str">
        <f>IF(ISBLANK([1]T48!$G$68),"",[1]T48!$G$68)</f>
        <v/>
      </c>
      <c r="AZ44" s="198" t="str">
        <f>IF(ISBLANK([1]T48!$G$69),"",[1]T48!$G$69)</f>
        <v/>
      </c>
      <c r="BA44" s="329"/>
      <c r="BB44" s="328">
        <f>IF(ISBLANK([1]T48!$G$70),"",[1]T48!$G$70)</f>
        <v>0</v>
      </c>
      <c r="BC44" s="198">
        <f>IF(ISBLANK([1]T48!$G$71),"",[1]T48!$G$71)</f>
        <v>0</v>
      </c>
      <c r="BD44" s="199">
        <f>IF(ISBLANK([1]T48!$G$72),"",[1]T48!$G$72)</f>
        <v>0</v>
      </c>
      <c r="BE44" s="199">
        <f>IF(ISBLANK([1]T48!$H$72),"",[1]T48!$H$72)</f>
        <v>0</v>
      </c>
      <c r="BF44" s="198" t="str">
        <f>IF(ISBLANK([1]T48!$G$73),"",[1]T48!$G$73)</f>
        <v/>
      </c>
      <c r="BG44" s="198" t="str">
        <f>IF(ISBLANK([1]T48!$G$74),"",[1]T48!$G$74)</f>
        <v/>
      </c>
      <c r="BH44" s="199" t="str">
        <f>IF(ISBLANK([1]T48!$G$75),"",[1]T48!$G$75)</f>
        <v/>
      </c>
      <c r="BI44" s="198">
        <f>IF(ISBLANK([1]T48!$H$75),"",[1]T48!$H$75)</f>
        <v>0</v>
      </c>
    </row>
    <row r="45" spans="1:61" s="197" customFormat="1" x14ac:dyDescent="0.25">
      <c r="A45" s="330"/>
      <c r="B45" s="207" t="str">
        <f>IF(ISBLANK([1]T49!$G$4),"",[1]T49!$G$4)</f>
        <v>(pls select)</v>
      </c>
      <c r="C45" s="207" t="str">
        <f>IF(ISBLANK([1]T49!$G$5),"",[1]T49!$G$5)</f>
        <v/>
      </c>
      <c r="D45" s="207" t="str">
        <f>IF(ISBLANK([1]T49!$G$6),"",[1]T49!$G$6)</f>
        <v/>
      </c>
      <c r="E45" s="207" t="str">
        <f>IF(ISBLANK([1]T49!$G$7),"",[1]T49!$G$7)</f>
        <v/>
      </c>
      <c r="F45" s="213" t="str">
        <f>IF(ISBLANK([1]T49!$G$8),"",[1]T49!$G$8)</f>
        <v/>
      </c>
      <c r="G45" s="212" t="str">
        <f>IF(ISBLANK([1]T49!$H$8),"",[1]T49!$H$8)</f>
        <v>(pls select)</v>
      </c>
      <c r="H45" s="207" t="str">
        <f>IF(ISBLANK([1]T49!$G$9),"",[1]T49!$G$9)</f>
        <v/>
      </c>
      <c r="I45" s="207" t="str">
        <f>IF(ISBLANK([1]T49!$G$10),"",[1]T49!$G$10)</f>
        <v/>
      </c>
      <c r="J45" s="330"/>
      <c r="K45" s="331" t="str">
        <f>IF(ISBLANK([1]T49!$G$11),"",[1]T49!$G$11)</f>
        <v>NA</v>
      </c>
      <c r="L45" s="210" t="str">
        <f>IF(K45="NA","NA",IF($K45&gt;12,"No",IF(M45="NA","Yes","NA")))</f>
        <v>NA</v>
      </c>
      <c r="M45" s="209" t="str">
        <f>IF(K45="NA","NA",IF(K45=0,P45,"NA"))</f>
        <v>NA</v>
      </c>
      <c r="N45" s="207" t="str">
        <f>IF(ISBLANK([1]T49!$G$13),"",[1]T49!$G$13)</f>
        <v>NA</v>
      </c>
      <c r="O45" s="208" t="str">
        <f>IF(ISBLANK([1]T49!$G$14),"",[1]T49!$G$14)</f>
        <v/>
      </c>
      <c r="P45" s="208" t="str">
        <f>IF(ISBLANK([1]T49!$G$15),"",[1]T49!$G$15)</f>
        <v/>
      </c>
      <c r="Q45" s="207" t="str">
        <f>IF(ISBLANK([1]T49!$G$20),"",[1]T49!$G$20)</f>
        <v>NA</v>
      </c>
      <c r="R45" s="208" t="str">
        <f>IF(ISBLANK([1]T49!$G$21),"",[1]T49!$G$21)</f>
        <v/>
      </c>
      <c r="S45" s="208" t="str">
        <f>IF(ISBLANK([1]T49!$G$22),"",[1]T49!$G$22)</f>
        <v/>
      </c>
      <c r="T45" s="207" t="str">
        <f>IF(ISBLANK([1]T49!$G$23),"",[1]T49!$G$23)</f>
        <v>NA</v>
      </c>
      <c r="U45" s="207" t="str">
        <f>IF(ISBLANK([1]T49!$G$24),"",[1]T49!$G$24)</f>
        <v>NA</v>
      </c>
      <c r="V45" s="208" t="str">
        <f>IF(ISBLANK([1]T49!$G$25),"",[1]T49!$G$25)</f>
        <v/>
      </c>
      <c r="W45" s="208" t="str">
        <f>IF(ISBLANK([1]T49!$G$26),"",[1]T49!$G$26)</f>
        <v/>
      </c>
      <c r="X45" s="207" t="str">
        <f>IF(ISBLANK([1]T49!$G$27),"",[1]T49!$G$27)</f>
        <v>NA</v>
      </c>
      <c r="Y45" s="330"/>
      <c r="Z45" s="207" t="str">
        <f>IF(ISBLANK([1]T49!$G$29),"",[1]T49!$G$29)</f>
        <v>VND</v>
      </c>
      <c r="AA45" s="207" t="str">
        <f>IF(ISBLANK([1]T49!$G$30),"",[1]T49!$G$30)</f>
        <v>payable at the beginning</v>
      </c>
      <c r="AB45" s="207" t="str">
        <f>IF(ISBLANK([1]T49!$G$32),"",[1]T49!$G$32)</f>
        <v>(pls select)</v>
      </c>
      <c r="AC45" s="207" t="str">
        <f>IF(ISBLANK([1]T49!$G$36),"",[1]T49!$G$36)</f>
        <v>(pls select)</v>
      </c>
      <c r="AD45" s="207" t="str">
        <f>IF(ISBLANK([1]T49!$G$40),"",[1]T49!$G$40)</f>
        <v>(pls select)</v>
      </c>
      <c r="AE45" s="206" t="s">
        <v>5</v>
      </c>
      <c r="AF45" s="205"/>
      <c r="AG45" s="204" t="s">
        <v>5</v>
      </c>
      <c r="AH45" s="207" t="str">
        <f>IF(ISBLANK([1]T49!$G$45),"",[1]T49!$G$45)</f>
        <v>NA</v>
      </c>
      <c r="AI45" s="207" t="str">
        <f>IF(ISBLANK([1]T49!$G$49),"",[1]T49!$G$49)</f>
        <v>NA</v>
      </c>
      <c r="AJ45" s="207" t="str">
        <f>IF(ISBLANK([1]T49!$G$53),"",[1]T49!$G$53)</f>
        <v>NA</v>
      </c>
      <c r="AK45" s="206" t="str">
        <f>IF(T45="Yes","(pls select)","NA")</f>
        <v>NA</v>
      </c>
      <c r="AL45" s="205" t="str">
        <f>IF(T45="Yes","(pls provide)","NA")</f>
        <v>NA</v>
      </c>
      <c r="AM45" s="204" t="str">
        <f>IF(T45="Yes","(pls select)","NA")</f>
        <v>NA</v>
      </c>
      <c r="AN45" s="198">
        <f>IF(ISBLANK([1]T49!$G$57),"",[1]T49!$G$57)</f>
        <v>0</v>
      </c>
      <c r="AO45" s="198" t="str">
        <f>IF(ISBLANK([1]T49!$G$58),"",[1]T49!$G$58)</f>
        <v/>
      </c>
      <c r="AP45" s="198" t="str">
        <f>IF(ISBLANK([1]T49!$G$59),"",[1]T49!$G$59)</f>
        <v/>
      </c>
      <c r="AQ45" s="330"/>
      <c r="AR45" s="202">
        <f>IF(ISBLANK([1]T49!$G$62),"",[1]T49!$G$62)</f>
        <v>0</v>
      </c>
      <c r="AS45" s="202">
        <f>IF(ISBLANK([1]T49!$G$63),"",[1]T49!$G$63)</f>
        <v>0</v>
      </c>
      <c r="AT45" s="329"/>
      <c r="AU45" s="328">
        <f>IF(ISBLANK([1]T49!$G$64),"",[1]T49!$G$64)</f>
        <v>0</v>
      </c>
      <c r="AV45" s="198">
        <f>IF(ISBLANK([1]T49!$G$65),"",[1]T49!$G$65)</f>
        <v>0</v>
      </c>
      <c r="AW45" s="198">
        <f>IF(ISBLANK([1]T49!$G$66),"",[1]T49!$G$66)</f>
        <v>0</v>
      </c>
      <c r="AX45" s="198" t="str">
        <f>IF(ISBLANK([1]T49!$G$67),"",[1]T49!$G$67)</f>
        <v/>
      </c>
      <c r="AY45" s="198" t="str">
        <f>IF(ISBLANK([1]T49!$G$68),"",[1]T49!$G$68)</f>
        <v/>
      </c>
      <c r="AZ45" s="198" t="str">
        <f>IF(ISBLANK([1]T49!$G$69),"",[1]T49!$G$69)</f>
        <v/>
      </c>
      <c r="BA45" s="329"/>
      <c r="BB45" s="328">
        <f>IF(ISBLANK([1]T49!$G$70),"",[1]T49!$G$70)</f>
        <v>0</v>
      </c>
      <c r="BC45" s="198">
        <f>IF(ISBLANK([1]T49!$G$71),"",[1]T49!$G$71)</f>
        <v>0</v>
      </c>
      <c r="BD45" s="199">
        <f>IF(ISBLANK([1]T49!$G$72),"",[1]T49!$G$72)</f>
        <v>0</v>
      </c>
      <c r="BE45" s="199">
        <f>IF(ISBLANK([1]T49!$H$72),"",[1]T49!$H$72)</f>
        <v>0</v>
      </c>
      <c r="BF45" s="198" t="str">
        <f>IF(ISBLANK([1]T49!$G$73),"",[1]T49!$G$73)</f>
        <v/>
      </c>
      <c r="BG45" s="198" t="str">
        <f>IF(ISBLANK([1]T49!$G$74),"",[1]T49!$G$74)</f>
        <v/>
      </c>
      <c r="BH45" s="199" t="str">
        <f>IF(ISBLANK([1]T49!$G$75),"",[1]T49!$G$75)</f>
        <v/>
      </c>
      <c r="BI45" s="198">
        <f>IF(ISBLANK([1]T49!$H$75),"",[1]T49!$H$75)</f>
        <v>0</v>
      </c>
    </row>
    <row r="46" spans="1:61" s="197" customFormat="1" x14ac:dyDescent="0.25">
      <c r="A46" s="330"/>
      <c r="B46" s="207" t="str">
        <f>IF(ISBLANK([1]T50!$G$4),"",[1]T50!$G$4)</f>
        <v>(pls select)</v>
      </c>
      <c r="C46" s="207" t="str">
        <f>IF(ISBLANK([1]T50!$G$5),"",[1]T50!$G$5)</f>
        <v/>
      </c>
      <c r="D46" s="207" t="str">
        <f>IF(ISBLANK([1]T50!$G$6),"",[1]T50!$G$6)</f>
        <v/>
      </c>
      <c r="E46" s="207" t="str">
        <f>IF(ISBLANK([1]T50!$G$7),"",[1]T50!$G$7)</f>
        <v/>
      </c>
      <c r="F46" s="213" t="str">
        <f>IF(ISBLANK([1]T50!$G$8),"",[1]T50!$G$8)</f>
        <v/>
      </c>
      <c r="G46" s="212" t="str">
        <f>IF(ISBLANK([1]T50!$H$8),"",[1]T50!$H$8)</f>
        <v>(pls select)</v>
      </c>
      <c r="H46" s="207" t="str">
        <f>IF(ISBLANK([1]T50!$G$9),"",[1]T50!$G$9)</f>
        <v/>
      </c>
      <c r="I46" s="207" t="str">
        <f>IF(ISBLANK([1]T50!$G$10),"",[1]T50!$G$10)</f>
        <v/>
      </c>
      <c r="J46" s="330"/>
      <c r="K46" s="331" t="str">
        <f>IF(ISBLANK([1]T50!$G$11),"",[1]T50!$G$11)</f>
        <v>NA</v>
      </c>
      <c r="L46" s="210" t="str">
        <f>IF(K46="NA","NA",IF($K46&gt;12,"No",IF(M46="NA","Yes","NA")))</f>
        <v>NA</v>
      </c>
      <c r="M46" s="209" t="str">
        <f>IF(K46="NA","NA",IF(K46=0,P46,"NA"))</f>
        <v>NA</v>
      </c>
      <c r="N46" s="207" t="str">
        <f>IF(ISBLANK([1]T50!$G$13),"",[1]T50!$G$13)</f>
        <v>NA</v>
      </c>
      <c r="O46" s="208" t="str">
        <f>IF(ISBLANK([1]T50!$G$14),"",[1]T50!$G$14)</f>
        <v/>
      </c>
      <c r="P46" s="208" t="str">
        <f>IF(ISBLANK([1]T50!$G$15),"",[1]T50!$G$15)</f>
        <v/>
      </c>
      <c r="Q46" s="207" t="str">
        <f>IF(ISBLANK([1]T50!$G$20),"",[1]T50!$G$20)</f>
        <v>NA</v>
      </c>
      <c r="R46" s="208" t="str">
        <f>IF(ISBLANK([1]T50!$G$21),"",[1]T50!$G$21)</f>
        <v/>
      </c>
      <c r="S46" s="208" t="str">
        <f>IF(ISBLANK([1]T50!$G$22),"",[1]T50!$G$22)</f>
        <v/>
      </c>
      <c r="T46" s="207" t="str">
        <f>IF(ISBLANK([1]T50!$G$23),"",[1]T50!$G$23)</f>
        <v>NA</v>
      </c>
      <c r="U46" s="207" t="str">
        <f>IF(ISBLANK([1]T50!$G$24),"",[1]T50!$G$24)</f>
        <v>NA</v>
      </c>
      <c r="V46" s="208" t="str">
        <f>IF(ISBLANK([1]T50!$G$25),"",[1]T50!$G$25)</f>
        <v/>
      </c>
      <c r="W46" s="208" t="str">
        <f>IF(ISBLANK([1]T50!$G$26),"",[1]T50!$G$26)</f>
        <v/>
      </c>
      <c r="X46" s="207" t="str">
        <f>IF(ISBLANK([1]T50!$G$27),"",[1]T50!$G$27)</f>
        <v>NA</v>
      </c>
      <c r="Y46" s="330"/>
      <c r="Z46" s="207" t="str">
        <f>IF(ISBLANK([1]T50!$G$29),"",[1]T50!$G$29)</f>
        <v>VND</v>
      </c>
      <c r="AA46" s="207" t="str">
        <f>IF(ISBLANK([1]T50!$G$30),"",[1]T50!$G$30)</f>
        <v>payable at the beginning</v>
      </c>
      <c r="AB46" s="207" t="str">
        <f>IF(ISBLANK([1]T50!$G$32),"",[1]T50!$G$32)</f>
        <v>(pls select)</v>
      </c>
      <c r="AC46" s="207" t="str">
        <f>IF(ISBLANK([1]T50!$G$36),"",[1]T50!$G$36)</f>
        <v>(pls select)</v>
      </c>
      <c r="AD46" s="207" t="str">
        <f>IF(ISBLANK([1]T50!$G$40),"",[1]T50!$G$40)</f>
        <v>(pls select)</v>
      </c>
      <c r="AE46" s="206" t="s">
        <v>5</v>
      </c>
      <c r="AF46" s="205"/>
      <c r="AG46" s="204" t="s">
        <v>5</v>
      </c>
      <c r="AH46" s="207" t="str">
        <f>IF(ISBLANK([1]T50!$G$45),"",[1]T50!$G$45)</f>
        <v>NA</v>
      </c>
      <c r="AI46" s="207" t="str">
        <f>IF(ISBLANK([1]T50!$G$49),"",[1]T50!$G$49)</f>
        <v>NA</v>
      </c>
      <c r="AJ46" s="207" t="str">
        <f>IF(ISBLANK([1]T50!$G$53),"",[1]T50!$G$53)</f>
        <v>NA</v>
      </c>
      <c r="AK46" s="206" t="str">
        <f>IF(T46="Yes","(pls select)","NA")</f>
        <v>NA</v>
      </c>
      <c r="AL46" s="205" t="str">
        <f>IF(T46="Yes","(pls provide)","NA")</f>
        <v>NA</v>
      </c>
      <c r="AM46" s="204" t="str">
        <f>IF(T46="Yes","(pls select)","NA")</f>
        <v>NA</v>
      </c>
      <c r="AN46" s="198">
        <f>IF(ISBLANK([1]T50!$G$57),"",[1]T50!$G$57)</f>
        <v>0</v>
      </c>
      <c r="AO46" s="198" t="str">
        <f>IF(ISBLANK([1]T50!$G$58),"",[1]T50!$G$58)</f>
        <v/>
      </c>
      <c r="AP46" s="198" t="str">
        <f>IF(ISBLANK([1]T50!$G$59),"",[1]T50!$G$59)</f>
        <v/>
      </c>
      <c r="AQ46" s="330"/>
      <c r="AR46" s="202">
        <f>IF(ISBLANK([1]T50!$G$62),"",[1]T50!$G$62)</f>
        <v>0</v>
      </c>
      <c r="AS46" s="202">
        <f>IF(ISBLANK([1]T50!$G$63),"",[1]T50!$G$63)</f>
        <v>0</v>
      </c>
      <c r="AT46" s="329"/>
      <c r="AU46" s="328">
        <f>IF(ISBLANK([1]T50!$G$64),"",[1]T50!$G$64)</f>
        <v>0</v>
      </c>
      <c r="AV46" s="198">
        <f>IF(ISBLANK([1]T50!$G$65),"",[1]T50!$G$65)</f>
        <v>0</v>
      </c>
      <c r="AW46" s="198">
        <f>IF(ISBLANK([1]T50!$G$66),"",[1]T50!$G$66)</f>
        <v>0</v>
      </c>
      <c r="AX46" s="198" t="str">
        <f>IF(ISBLANK([1]T50!$G$67),"",[1]T50!$G$67)</f>
        <v/>
      </c>
      <c r="AY46" s="198" t="str">
        <f>IF(ISBLANK([1]T50!$G$68),"",[1]T50!$G$68)</f>
        <v/>
      </c>
      <c r="AZ46" s="198" t="str">
        <f>IF(ISBLANK([1]T50!$G$69),"",[1]T50!$G$69)</f>
        <v/>
      </c>
      <c r="BA46" s="329"/>
      <c r="BB46" s="328">
        <f>IF(ISBLANK([1]T50!$G$70),"",[1]T50!$G$70)</f>
        <v>0</v>
      </c>
      <c r="BC46" s="198">
        <f>IF(ISBLANK([1]T50!$G$71),"",[1]T50!$G$71)</f>
        <v>0</v>
      </c>
      <c r="BD46" s="199">
        <f>IF(ISBLANK([1]T50!$G$72),"",[1]T50!$G$72)</f>
        <v>0</v>
      </c>
      <c r="BE46" s="199">
        <f>IF(ISBLANK([1]T50!$H$72),"",[1]T50!$H$72)</f>
        <v>0</v>
      </c>
      <c r="BF46" s="198" t="str">
        <f>IF(ISBLANK([1]T50!$G$73),"",[1]T50!$G$73)</f>
        <v/>
      </c>
      <c r="BG46" s="198" t="str">
        <f>IF(ISBLANK([1]T50!$G$74),"",[1]T50!$G$74)</f>
        <v/>
      </c>
      <c r="BH46" s="199" t="str">
        <f>IF(ISBLANK([1]T50!$G$75),"",[1]T50!$G$75)</f>
        <v/>
      </c>
      <c r="BI46" s="198">
        <f>IF(ISBLANK([1]T50!$H$75),"",[1]T50!$H$75)</f>
        <v>0</v>
      </c>
    </row>
    <row r="47" spans="1:61" s="197" customFormat="1" x14ac:dyDescent="0.25">
      <c r="A47" s="330"/>
      <c r="B47" s="207" t="str">
        <f>IF(ISBLANK([1]END!$G$4),"",[1]END!$G$4)</f>
        <v>(pls select)</v>
      </c>
      <c r="C47" s="207" t="str">
        <f>IF(ISBLANK([1]END!$G$5),"",[1]END!$G$5)</f>
        <v>END</v>
      </c>
      <c r="D47" s="207" t="str">
        <f>IF(ISBLANK([1]END!$G$6),"",[1]END!$G$6)</f>
        <v>For reference only</v>
      </c>
      <c r="E47" s="207" t="str">
        <f>IF(ISBLANK([1]END!$G$7),"",[1]END!$G$7)</f>
        <v/>
      </c>
      <c r="F47" s="213" t="str">
        <f>IF(ISBLANK([1]END!$G$8),"",[1]END!$G$8)</f>
        <v/>
      </c>
      <c r="G47" s="212" t="str">
        <f>IF(ISBLANK([1]END!$H$8),"",[1]END!$H$8)</f>
        <v>(pls select)</v>
      </c>
      <c r="H47" s="207" t="str">
        <f>IF(ISBLANK([1]END!$G$9),"",[1]END!$G$9)</f>
        <v/>
      </c>
      <c r="I47" s="207" t="str">
        <f>IF(ISBLANK([1]END!$G$10),"",[1]END!$G$10)</f>
        <v/>
      </c>
      <c r="J47" s="330"/>
      <c r="K47" s="331" t="str">
        <f>IF(ISBLANK([1]END!$G$11),"",[1]END!$G$11)</f>
        <v>NA</v>
      </c>
      <c r="L47" s="210" t="str">
        <f>IF(K47="NA","NA",IF($K47&gt;12,"No",IF(M47="NA","Yes","NA")))</f>
        <v>NA</v>
      </c>
      <c r="M47" s="209" t="str">
        <f>IF(K47="NA","NA",IF(K47=0,P47,"NA"))</f>
        <v>NA</v>
      </c>
      <c r="N47" s="207" t="str">
        <f>IF(ISBLANK([1]END!$G$13),"",[1]END!$G$13)</f>
        <v>NA</v>
      </c>
      <c r="O47" s="208" t="str">
        <f>IF(ISBLANK([1]END!$G$14),"",[1]END!$G$14)</f>
        <v/>
      </c>
      <c r="P47" s="208" t="str">
        <f>IF(ISBLANK([1]END!$G$15),"",[1]END!$G$15)</f>
        <v/>
      </c>
      <c r="Q47" s="207" t="str">
        <f>IF(ISBLANK([1]END!$G$20),"",[1]END!$G$20)</f>
        <v>NA</v>
      </c>
      <c r="R47" s="208" t="str">
        <f>IF(ISBLANK([1]END!$G$21),"",[1]END!$G$21)</f>
        <v/>
      </c>
      <c r="S47" s="208" t="str">
        <f>IF(ISBLANK([1]END!$G$22),"",[1]END!$G$22)</f>
        <v/>
      </c>
      <c r="T47" s="207" t="str">
        <f>IF(ISBLANK([1]END!$G$23),"",[1]END!$G$23)</f>
        <v>NA</v>
      </c>
      <c r="U47" s="207" t="str">
        <f>IF(ISBLANK([1]END!$G$24),"",[1]END!$G$24)</f>
        <v>NA</v>
      </c>
      <c r="V47" s="208" t="str">
        <f>IF(ISBLANK([1]END!$G$25),"",[1]END!$G$25)</f>
        <v/>
      </c>
      <c r="W47" s="208" t="str">
        <f>IF(ISBLANK([1]END!$G$26),"",[1]END!$G$26)</f>
        <v/>
      </c>
      <c r="X47" s="207" t="str">
        <f>IF(ISBLANK([1]END!$G$27),"",[1]END!$G$27)</f>
        <v>NA</v>
      </c>
      <c r="Y47" s="330"/>
      <c r="Z47" s="207" t="str">
        <f>IF(ISBLANK([1]END!$G$29),"",[1]END!$G$29)</f>
        <v>VND</v>
      </c>
      <c r="AA47" s="207" t="str">
        <f>IF(ISBLANK([1]END!$G$30),"",[1]END!$G$30)</f>
        <v>payable at the beginning</v>
      </c>
      <c r="AB47" s="207" t="str">
        <f>IF(ISBLANK([1]END!$G$32),"",[1]END!$G$32)</f>
        <v>(pls select)</v>
      </c>
      <c r="AC47" s="207" t="str">
        <f>IF(ISBLANK([1]END!$G$36),"",[1]END!$G$36)</f>
        <v>(pls select)</v>
      </c>
      <c r="AD47" s="207" t="str">
        <f>IF(ISBLANK([1]END!$G$40),"",[1]END!$G$40)</f>
        <v>(pls select)</v>
      </c>
      <c r="AE47" s="206" t="s">
        <v>5</v>
      </c>
      <c r="AF47" s="205"/>
      <c r="AG47" s="204" t="s">
        <v>5</v>
      </c>
      <c r="AH47" s="207" t="str">
        <f>IF(ISBLANK([1]END!$G$45),"",[1]END!$G$45)</f>
        <v>NA</v>
      </c>
      <c r="AI47" s="207" t="str">
        <f>IF(ISBLANK([1]END!$G$49),"",[1]END!$G$49)</f>
        <v>NA</v>
      </c>
      <c r="AJ47" s="207" t="str">
        <f>IF(ISBLANK([1]END!$G$53),"",[1]END!$G$53)</f>
        <v>NA</v>
      </c>
      <c r="AK47" s="206" t="str">
        <f>IF(T47="Yes","(pls select)","NA")</f>
        <v>NA</v>
      </c>
      <c r="AL47" s="205" t="str">
        <f>IF(T47="Yes","(pls provide)","NA")</f>
        <v>NA</v>
      </c>
      <c r="AM47" s="204" t="str">
        <f>IF(T47="Yes","(pls select)","NA")</f>
        <v>NA</v>
      </c>
      <c r="AN47" s="198">
        <f>IF(ISBLANK([1]END!$G$57),"",[1]END!$G$57)</f>
        <v>0</v>
      </c>
      <c r="AO47" s="198" t="str">
        <f>IF(ISBLANK([1]END!$G$58),"",[1]END!$G$58)</f>
        <v/>
      </c>
      <c r="AP47" s="198" t="str">
        <f>IF(ISBLANK([1]END!$G$59),"",[1]END!$G$59)</f>
        <v/>
      </c>
      <c r="AQ47" s="330"/>
      <c r="AR47" s="202">
        <f>IF(ISBLANK([1]END!$G$62),"",[1]END!$G$62)</f>
        <v>0</v>
      </c>
      <c r="AS47" s="202">
        <f>IF(ISBLANK([1]END!$G$63),"",[1]END!$G$63)</f>
        <v>0</v>
      </c>
      <c r="AT47" s="329"/>
      <c r="AU47" s="328">
        <f>IF(ISBLANK([1]END!$G$64),"",[1]END!$G$64)</f>
        <v>0</v>
      </c>
      <c r="AV47" s="198">
        <f>IF(ISBLANK([1]END!$G$65),"",[1]END!$G$65)</f>
        <v>0</v>
      </c>
      <c r="AW47" s="198">
        <f>IF(ISBLANK([1]END!$G$66),"",[1]END!$G$66)</f>
        <v>0</v>
      </c>
      <c r="AX47" s="198" t="str">
        <f>IF(ISBLANK([1]END!$G$67),"",[1]END!$G$67)</f>
        <v/>
      </c>
      <c r="AY47" s="198" t="str">
        <f>IF(ISBLANK([1]END!$G$68),"",[1]END!$G$68)</f>
        <v/>
      </c>
      <c r="AZ47" s="198" t="str">
        <f>IF(ISBLANK([1]END!$G$69),"",[1]END!$G$69)</f>
        <v/>
      </c>
      <c r="BA47" s="329"/>
      <c r="BB47" s="328">
        <f>IF(ISBLANK([1]END!$G$70),"",[1]END!$G$70)</f>
        <v>0</v>
      </c>
      <c r="BC47" s="198">
        <f>IF(ISBLANK([1]END!$G$71),"",[1]END!$G$71)</f>
        <v>0</v>
      </c>
      <c r="BD47" s="199">
        <f>IF(ISBLANK([1]END!$G$72),"",[1]END!$G$72)</f>
        <v>0</v>
      </c>
      <c r="BE47" s="199">
        <f>IF(ISBLANK([1]END!$H$72),"",[1]END!$H$72)</f>
        <v>0</v>
      </c>
      <c r="BF47" s="198" t="str">
        <f>IF(ISBLANK([1]END!$G$73),"",[1]END!$G$73)</f>
        <v/>
      </c>
      <c r="BG47" s="198" t="str">
        <f>IF(ISBLANK([1]END!$G$74),"",[1]END!$G$74)</f>
        <v/>
      </c>
      <c r="BH47" s="199" t="str">
        <f>IF(ISBLANK([1]END!$G$75),"",[1]END!$G$75)</f>
        <v/>
      </c>
      <c r="BI47" s="198">
        <f>IF(ISBLANK([1]END!$H$75),"",[1]END!$H$75)</f>
        <v>0</v>
      </c>
    </row>
    <row r="48" spans="1:61" s="191" customFormat="1" x14ac:dyDescent="0.25">
      <c r="A48" s="316" t="s">
        <v>419</v>
      </c>
      <c r="B48" s="315"/>
      <c r="C48" s="315"/>
      <c r="D48" s="315"/>
      <c r="E48" s="315"/>
      <c r="F48" s="315"/>
      <c r="G48" s="315"/>
      <c r="H48" s="315"/>
      <c r="I48" s="315"/>
      <c r="J48" s="315"/>
      <c r="K48" s="315"/>
      <c r="L48" s="315"/>
      <c r="M48" s="315"/>
      <c r="N48" s="315"/>
      <c r="O48" s="315"/>
      <c r="P48" s="315"/>
      <c r="Q48" s="315"/>
      <c r="R48" s="315"/>
      <c r="S48" s="315"/>
      <c r="T48" s="315"/>
      <c r="U48" s="315"/>
      <c r="V48" s="315"/>
      <c r="W48" s="315"/>
      <c r="X48" s="315"/>
      <c r="Y48" s="315"/>
      <c r="Z48" s="315"/>
      <c r="AA48" s="315"/>
      <c r="AB48" s="315"/>
      <c r="AC48" s="315"/>
      <c r="AD48" s="315"/>
      <c r="AE48" s="315"/>
      <c r="AF48" s="315"/>
      <c r="AG48" s="315"/>
      <c r="AH48" s="315"/>
      <c r="AI48" s="315"/>
      <c r="AJ48" s="315"/>
      <c r="AK48" s="315"/>
      <c r="AL48" s="315"/>
      <c r="AM48" s="315"/>
      <c r="AN48" s="315"/>
      <c r="AO48" s="315"/>
      <c r="AP48" s="315"/>
      <c r="AQ48" s="315"/>
      <c r="AR48" s="315"/>
      <c r="AS48" s="315"/>
      <c r="AT48" s="315"/>
      <c r="AU48" s="315"/>
      <c r="AV48" s="315"/>
      <c r="AW48" s="315"/>
      <c r="AX48" s="315"/>
      <c r="AY48" s="315"/>
      <c r="AZ48" s="315"/>
      <c r="BA48" s="315"/>
      <c r="BB48" s="315"/>
      <c r="BC48" s="315"/>
      <c r="BD48" s="315"/>
      <c r="BE48" s="315"/>
      <c r="BF48" s="315"/>
      <c r="BG48" s="315"/>
      <c r="BH48" s="315"/>
      <c r="BI48" s="314"/>
    </row>
    <row r="49" spans="1:61" s="191" customFormat="1" x14ac:dyDescent="0.25">
      <c r="A49" s="316" t="s">
        <v>418</v>
      </c>
      <c r="B49" s="315"/>
      <c r="C49" s="315"/>
      <c r="D49" s="315"/>
      <c r="E49" s="315"/>
      <c r="F49" s="315"/>
      <c r="G49" s="315"/>
      <c r="H49" s="315"/>
      <c r="I49" s="314"/>
      <c r="J49" s="316" t="s">
        <v>417</v>
      </c>
      <c r="K49" s="315"/>
      <c r="L49" s="315"/>
      <c r="M49" s="315"/>
      <c r="N49" s="315"/>
      <c r="O49" s="315"/>
      <c r="P49" s="315"/>
      <c r="Q49" s="315"/>
      <c r="R49" s="315"/>
      <c r="S49" s="315"/>
      <c r="T49" s="315"/>
      <c r="U49" s="315"/>
      <c r="V49" s="315"/>
      <c r="W49" s="315"/>
      <c r="X49" s="314"/>
      <c r="Y49" s="316" t="s">
        <v>416</v>
      </c>
      <c r="Z49" s="315"/>
      <c r="AA49" s="315"/>
      <c r="AB49" s="315"/>
      <c r="AC49" s="315"/>
      <c r="AD49" s="315"/>
      <c r="AE49" s="315"/>
      <c r="AF49" s="315"/>
      <c r="AG49" s="315"/>
      <c r="AH49" s="315"/>
      <c r="AI49" s="315"/>
      <c r="AJ49" s="315"/>
      <c r="AK49" s="315"/>
      <c r="AL49" s="315"/>
      <c r="AM49" s="315"/>
      <c r="AN49" s="315"/>
      <c r="AO49" s="315"/>
      <c r="AP49" s="315"/>
      <c r="AQ49" s="316"/>
      <c r="AR49" s="315"/>
      <c r="AS49" s="314"/>
      <c r="AT49" s="316"/>
      <c r="AU49" s="315"/>
      <c r="AV49" s="315"/>
      <c r="AW49" s="315"/>
      <c r="AX49" s="315"/>
      <c r="AY49" s="315"/>
      <c r="AZ49" s="314"/>
      <c r="BA49" s="316"/>
      <c r="BB49" s="315"/>
      <c r="BC49" s="315"/>
      <c r="BD49" s="315"/>
      <c r="BE49" s="315"/>
      <c r="BF49" s="315"/>
      <c r="BG49" s="315"/>
      <c r="BH49" s="315"/>
      <c r="BI49" s="314"/>
    </row>
    <row r="50" spans="1:61" s="191" customFormat="1" x14ac:dyDescent="0.25">
      <c r="A50" s="311"/>
      <c r="B50" s="255"/>
      <c r="C50" s="255"/>
      <c r="D50" s="255"/>
      <c r="E50" s="255"/>
      <c r="F50" s="266"/>
      <c r="G50" s="265"/>
      <c r="H50" s="255"/>
      <c r="I50" s="255"/>
      <c r="J50" s="311"/>
      <c r="K50" s="310"/>
      <c r="L50" s="264"/>
      <c r="M50" s="264" t="s">
        <v>415</v>
      </c>
      <c r="N50" s="261" t="s">
        <v>414</v>
      </c>
      <c r="O50" s="263"/>
      <c r="P50" s="262"/>
      <c r="Q50" s="249"/>
      <c r="R50" s="261"/>
      <c r="S50" s="261"/>
      <c r="T50" s="248"/>
      <c r="U50" s="249"/>
      <c r="V50" s="261"/>
      <c r="W50" s="261"/>
      <c r="X50" s="248"/>
      <c r="Y50" s="311"/>
      <c r="Z50" s="260"/>
      <c r="AA50" s="260"/>
      <c r="AB50" s="258" t="s">
        <v>374</v>
      </c>
      <c r="AC50" s="257"/>
      <c r="AD50" s="257"/>
      <c r="AE50" s="257"/>
      <c r="AF50" s="257"/>
      <c r="AG50" s="259"/>
      <c r="AH50" s="258"/>
      <c r="AI50" s="257"/>
      <c r="AJ50" s="257"/>
      <c r="AK50" s="257"/>
      <c r="AL50" s="257"/>
      <c r="AM50" s="259"/>
      <c r="AN50" s="258" t="s">
        <v>413</v>
      </c>
      <c r="AO50" s="257"/>
      <c r="AP50" s="257"/>
      <c r="AQ50" s="311"/>
      <c r="AR50" s="255"/>
      <c r="AS50" s="255"/>
      <c r="AT50" s="313"/>
      <c r="AU50" s="312"/>
      <c r="AV50" s="250"/>
      <c r="AW50" s="250"/>
      <c r="AX50" s="250"/>
      <c r="AY50" s="250"/>
      <c r="AZ50" s="250"/>
      <c r="BA50" s="311"/>
      <c r="BB50" s="310"/>
      <c r="BC50" s="250"/>
      <c r="BD50" s="249"/>
      <c r="BE50" s="248"/>
      <c r="BF50" s="250"/>
      <c r="BG50" s="250"/>
      <c r="BH50" s="249"/>
      <c r="BI50" s="248"/>
    </row>
    <row r="51" spans="1:61" s="231" customFormat="1" ht="47.25" x14ac:dyDescent="0.25">
      <c r="A51" s="309"/>
      <c r="B51" s="234" t="s">
        <v>364</v>
      </c>
      <c r="C51" s="234" t="s">
        <v>363</v>
      </c>
      <c r="D51" s="234" t="s">
        <v>362</v>
      </c>
      <c r="E51" s="234" t="s">
        <v>361</v>
      </c>
      <c r="F51" s="233" t="s">
        <v>360</v>
      </c>
      <c r="G51" s="246"/>
      <c r="H51" s="234" t="s">
        <v>359</v>
      </c>
      <c r="I51" s="234" t="s">
        <v>358</v>
      </c>
      <c r="J51" s="307"/>
      <c r="K51" s="308"/>
      <c r="L51" s="244"/>
      <c r="M51" s="244" t="s">
        <v>412</v>
      </c>
      <c r="N51" s="243" t="s">
        <v>411</v>
      </c>
      <c r="O51" s="232" t="s">
        <v>25</v>
      </c>
      <c r="P51" s="232" t="s">
        <v>410</v>
      </c>
      <c r="Q51" s="232"/>
      <c r="R51" s="232"/>
      <c r="S51" s="232"/>
      <c r="T51" s="232"/>
      <c r="U51" s="232"/>
      <c r="V51" s="232"/>
      <c r="W51" s="232"/>
      <c r="X51" s="232"/>
      <c r="Y51" s="307"/>
      <c r="Z51" s="242" t="s">
        <v>42</v>
      </c>
      <c r="AA51" s="241"/>
      <c r="AB51" s="238"/>
      <c r="AC51" s="238"/>
      <c r="AD51" s="238"/>
      <c r="AE51" s="240" t="s">
        <v>409</v>
      </c>
      <c r="AF51" s="238" t="s">
        <v>408</v>
      </c>
      <c r="AG51" s="239" t="s">
        <v>407</v>
      </c>
      <c r="AH51" s="238"/>
      <c r="AI51" s="238"/>
      <c r="AJ51" s="238"/>
      <c r="AK51" s="240"/>
      <c r="AL51" s="238"/>
      <c r="AM51" s="239"/>
      <c r="AN51" s="238" t="s">
        <v>344</v>
      </c>
      <c r="AO51" s="238" t="s">
        <v>343</v>
      </c>
      <c r="AP51" s="240" t="s">
        <v>342</v>
      </c>
      <c r="AQ51" s="307"/>
      <c r="AR51" s="234"/>
      <c r="AS51" s="234"/>
      <c r="AT51" s="306"/>
      <c r="AU51" s="305"/>
      <c r="AV51" s="234"/>
      <c r="AW51" s="234"/>
      <c r="AX51" s="234"/>
      <c r="AY51" s="234"/>
      <c r="AZ51" s="234"/>
      <c r="BA51" s="306"/>
      <c r="BB51" s="305"/>
      <c r="BC51" s="234"/>
      <c r="BD51" s="233"/>
      <c r="BE51" s="232"/>
      <c r="BF51" s="234"/>
      <c r="BG51" s="234"/>
      <c r="BH51" s="233"/>
      <c r="BI51" s="232"/>
    </row>
    <row r="52" spans="1:61" s="214" customFormat="1" ht="16.5" thickBot="1" x14ac:dyDescent="0.3">
      <c r="A52" s="303"/>
      <c r="B52" s="224"/>
      <c r="C52" s="224"/>
      <c r="D52" s="224"/>
      <c r="E52" s="224"/>
      <c r="F52" s="230"/>
      <c r="G52" s="229"/>
      <c r="H52" s="224"/>
      <c r="I52" s="224"/>
      <c r="J52" s="303"/>
      <c r="K52" s="304"/>
      <c r="L52" s="227"/>
      <c r="M52" s="226"/>
      <c r="N52" s="224"/>
      <c r="O52" s="225"/>
      <c r="P52" s="225"/>
      <c r="Q52" s="224"/>
      <c r="R52" s="225"/>
      <c r="S52" s="225"/>
      <c r="T52" s="224"/>
      <c r="U52" s="224"/>
      <c r="V52" s="225"/>
      <c r="W52" s="225"/>
      <c r="X52" s="224"/>
      <c r="Y52" s="303"/>
      <c r="Z52" s="224"/>
      <c r="AA52" s="224"/>
      <c r="AB52" s="224"/>
      <c r="AC52" s="224"/>
      <c r="AD52" s="224"/>
      <c r="AE52" s="223"/>
      <c r="AF52" s="327"/>
      <c r="AG52" s="221"/>
      <c r="AH52" s="224"/>
      <c r="AI52" s="224"/>
      <c r="AJ52" s="224"/>
      <c r="AK52" s="223"/>
      <c r="AL52" s="327"/>
      <c r="AM52" s="221"/>
      <c r="AN52" s="215">
        <f>SUM(AN53:AN152)</f>
        <v>0</v>
      </c>
      <c r="AO52" s="215">
        <f>SUM(AO53:AO152)</f>
        <v>0</v>
      </c>
      <c r="AP52" s="216">
        <f>SUM(AP53:AP152)</f>
        <v>0</v>
      </c>
      <c r="AQ52" s="303"/>
      <c r="AR52" s="219"/>
      <c r="AS52" s="219"/>
      <c r="AT52" s="302"/>
      <c r="AU52" s="301"/>
      <c r="AV52" s="215"/>
      <c r="AW52" s="215"/>
      <c r="AX52" s="215"/>
      <c r="AY52" s="215"/>
      <c r="AZ52" s="215"/>
      <c r="BA52" s="302"/>
      <c r="BB52" s="301"/>
      <c r="BC52" s="215"/>
      <c r="BD52" s="216"/>
      <c r="BE52" s="216"/>
      <c r="BF52" s="215"/>
      <c r="BG52" s="215"/>
      <c r="BH52" s="216"/>
      <c r="BI52" s="215"/>
    </row>
    <row r="53" spans="1:61" s="197" customFormat="1" ht="16.5" thickTop="1" x14ac:dyDescent="0.25">
      <c r="A53" s="299"/>
      <c r="B53" s="326" t="s">
        <v>4</v>
      </c>
      <c r="C53" s="323" t="s">
        <v>406</v>
      </c>
      <c r="D53" s="323" t="s">
        <v>405</v>
      </c>
      <c r="E53" s="323" t="s">
        <v>404</v>
      </c>
      <c r="F53" s="325">
        <v>48.14</v>
      </c>
      <c r="G53" s="324" t="s">
        <v>13</v>
      </c>
      <c r="H53" s="323" t="s">
        <v>15</v>
      </c>
      <c r="I53" s="323" t="s">
        <v>394</v>
      </c>
      <c r="J53" s="299"/>
      <c r="K53" s="300"/>
      <c r="L53" s="210"/>
      <c r="M53" s="209">
        <f>IF(P53="","NA",IF(P53&lt;'Interest Rate'!$E$3,P53,"NA"))</f>
        <v>43465</v>
      </c>
      <c r="N53" s="207">
        <f>IF(OR(O53="",P53=""),"NA",ROUND(YEARFRAC(O53,P53)*12,0))</f>
        <v>12</v>
      </c>
      <c r="O53" s="322">
        <v>43101</v>
      </c>
      <c r="P53" s="322">
        <v>43465</v>
      </c>
      <c r="Q53" s="207"/>
      <c r="R53" s="208"/>
      <c r="S53" s="208"/>
      <c r="T53" s="207"/>
      <c r="U53" s="207"/>
      <c r="V53" s="208"/>
      <c r="W53" s="208"/>
      <c r="X53" s="207"/>
      <c r="Y53" s="299"/>
      <c r="Z53" s="207" t="str">
        <f>'Interest Rate'!$E$2</f>
        <v>VND</v>
      </c>
      <c r="AA53" s="207"/>
      <c r="AB53" s="207"/>
      <c r="AC53" s="207"/>
      <c r="AD53" s="207"/>
      <c r="AE53" s="321" t="s">
        <v>390</v>
      </c>
      <c r="AF53" s="205"/>
      <c r="AG53" s="319">
        <v>5</v>
      </c>
      <c r="AH53" s="207"/>
      <c r="AI53" s="207"/>
      <c r="AJ53" s="207"/>
      <c r="AK53" s="321"/>
      <c r="AL53" s="320"/>
      <c r="AM53" s="319"/>
      <c r="AN53" s="198">
        <f>SUM(AO53:AP53)</f>
        <v>0</v>
      </c>
      <c r="AO53" s="318"/>
      <c r="AP53" s="317"/>
      <c r="AQ53" s="299"/>
      <c r="AR53" s="202"/>
      <c r="AS53" s="202"/>
      <c r="AT53" s="298"/>
      <c r="AU53" s="297"/>
      <c r="AV53" s="198"/>
      <c r="AW53" s="198"/>
      <c r="AX53" s="198"/>
      <c r="AY53" s="198"/>
      <c r="AZ53" s="198"/>
      <c r="BA53" s="298"/>
      <c r="BB53" s="297"/>
      <c r="BC53" s="198"/>
      <c r="BD53" s="199"/>
      <c r="BE53" s="199"/>
      <c r="BF53" s="198"/>
      <c r="BG53" s="198"/>
      <c r="BH53" s="199"/>
      <c r="BI53" s="198"/>
    </row>
    <row r="54" spans="1:61" s="197" customFormat="1" x14ac:dyDescent="0.25">
      <c r="A54" s="299"/>
      <c r="B54" s="326" t="s">
        <v>4</v>
      </c>
      <c r="C54" s="323" t="s">
        <v>403</v>
      </c>
      <c r="D54" s="323" t="s">
        <v>402</v>
      </c>
      <c r="E54" s="323" t="s">
        <v>401</v>
      </c>
      <c r="F54" s="325">
        <v>52.01</v>
      </c>
      <c r="G54" s="324" t="s">
        <v>13</v>
      </c>
      <c r="H54" s="323" t="s">
        <v>15</v>
      </c>
      <c r="I54" s="323" t="s">
        <v>394</v>
      </c>
      <c r="J54" s="299"/>
      <c r="K54" s="300"/>
      <c r="L54" s="210"/>
      <c r="M54" s="209">
        <f>IF(P54="","NA",IF(P54&lt;'Interest Rate'!$E$3,P54,"NA"))</f>
        <v>43465</v>
      </c>
      <c r="N54" s="207">
        <f>IF(OR(O54="",P54=""),"NA",ROUND(YEARFRAC(O54,P54)*12,0))</f>
        <v>12</v>
      </c>
      <c r="O54" s="322">
        <v>43101</v>
      </c>
      <c r="P54" s="322">
        <v>43465</v>
      </c>
      <c r="Q54" s="207"/>
      <c r="R54" s="208"/>
      <c r="S54" s="208"/>
      <c r="T54" s="207"/>
      <c r="U54" s="207"/>
      <c r="V54" s="208"/>
      <c r="W54" s="208"/>
      <c r="X54" s="207"/>
      <c r="Y54" s="299"/>
      <c r="Z54" s="207" t="str">
        <f>'Interest Rate'!$E$2</f>
        <v>VND</v>
      </c>
      <c r="AA54" s="207"/>
      <c r="AB54" s="207"/>
      <c r="AC54" s="207"/>
      <c r="AD54" s="207"/>
      <c r="AE54" s="321" t="s">
        <v>389</v>
      </c>
      <c r="AF54" s="205"/>
      <c r="AG54" s="319">
        <v>5</v>
      </c>
      <c r="AH54" s="207"/>
      <c r="AI54" s="207"/>
      <c r="AJ54" s="207"/>
      <c r="AK54" s="321"/>
      <c r="AL54" s="320"/>
      <c r="AM54" s="319"/>
      <c r="AN54" s="198">
        <f>SUM(AO54:AP54)</f>
        <v>0</v>
      </c>
      <c r="AO54" s="318"/>
      <c r="AP54" s="317"/>
      <c r="AQ54" s="299"/>
      <c r="AR54" s="202"/>
      <c r="AS54" s="202"/>
      <c r="AT54" s="298"/>
      <c r="AU54" s="297"/>
      <c r="AV54" s="198"/>
      <c r="AW54" s="198"/>
      <c r="AX54" s="198"/>
      <c r="AY54" s="198"/>
      <c r="AZ54" s="198"/>
      <c r="BA54" s="298"/>
      <c r="BB54" s="297"/>
      <c r="BC54" s="198"/>
      <c r="BD54" s="199"/>
      <c r="BE54" s="199"/>
      <c r="BF54" s="198"/>
      <c r="BG54" s="198"/>
      <c r="BH54" s="199"/>
      <c r="BI54" s="198"/>
    </row>
    <row r="55" spans="1:61" s="197" customFormat="1" x14ac:dyDescent="0.25">
      <c r="A55" s="299"/>
      <c r="B55" s="326" t="s">
        <v>4</v>
      </c>
      <c r="C55" s="323" t="s">
        <v>400</v>
      </c>
      <c r="D55" s="323" t="s">
        <v>399</v>
      </c>
      <c r="E55" s="323" t="s">
        <v>398</v>
      </c>
      <c r="F55" s="325">
        <v>127.49</v>
      </c>
      <c r="G55" s="324" t="s">
        <v>13</v>
      </c>
      <c r="H55" s="323" t="s">
        <v>15</v>
      </c>
      <c r="I55" s="323" t="s">
        <v>394</v>
      </c>
      <c r="J55" s="299"/>
      <c r="K55" s="300"/>
      <c r="L55" s="210"/>
      <c r="M55" s="209">
        <f>IF(P55="","NA",IF(P55&lt;'Interest Rate'!$E$3,P55,"NA"))</f>
        <v>43465</v>
      </c>
      <c r="N55" s="207">
        <f>IF(OR(O55="",P55=""),"NA",ROUND(YEARFRAC(O55,P55)*12,0))</f>
        <v>12</v>
      </c>
      <c r="O55" s="322">
        <v>43101</v>
      </c>
      <c r="P55" s="322">
        <v>43465</v>
      </c>
      <c r="Q55" s="207"/>
      <c r="R55" s="208"/>
      <c r="S55" s="208"/>
      <c r="T55" s="207"/>
      <c r="U55" s="207"/>
      <c r="V55" s="208"/>
      <c r="W55" s="208"/>
      <c r="X55" s="207"/>
      <c r="Y55" s="299"/>
      <c r="Z55" s="207" t="str">
        <f>'Interest Rate'!$E$2</f>
        <v>VND</v>
      </c>
      <c r="AA55" s="207"/>
      <c r="AB55" s="207"/>
      <c r="AC55" s="207"/>
      <c r="AD55" s="207"/>
      <c r="AE55" s="321" t="s">
        <v>389</v>
      </c>
      <c r="AF55" s="205"/>
      <c r="AG55" s="319">
        <v>5</v>
      </c>
      <c r="AH55" s="207"/>
      <c r="AI55" s="207"/>
      <c r="AJ55" s="207"/>
      <c r="AK55" s="321"/>
      <c r="AL55" s="320"/>
      <c r="AM55" s="319"/>
      <c r="AN55" s="198">
        <f>SUM(AO55:AP55)</f>
        <v>0</v>
      </c>
      <c r="AO55" s="318"/>
      <c r="AP55" s="317"/>
      <c r="AQ55" s="299"/>
      <c r="AR55" s="202"/>
      <c r="AS55" s="202"/>
      <c r="AT55" s="298"/>
      <c r="AU55" s="297"/>
      <c r="AV55" s="198"/>
      <c r="AW55" s="198"/>
      <c r="AX55" s="198"/>
      <c r="AY55" s="198"/>
      <c r="AZ55" s="198"/>
      <c r="BA55" s="298"/>
      <c r="BB55" s="297"/>
      <c r="BC55" s="198"/>
      <c r="BD55" s="199"/>
      <c r="BE55" s="199"/>
      <c r="BF55" s="198"/>
      <c r="BG55" s="198"/>
      <c r="BH55" s="199"/>
      <c r="BI55" s="198"/>
    </row>
    <row r="56" spans="1:61" s="197" customFormat="1" x14ac:dyDescent="0.25">
      <c r="A56" s="299"/>
      <c r="B56" s="326" t="s">
        <v>4</v>
      </c>
      <c r="C56" s="323" t="s">
        <v>397</v>
      </c>
      <c r="D56" s="323" t="s">
        <v>396</v>
      </c>
      <c r="E56" s="323" t="s">
        <v>395</v>
      </c>
      <c r="F56" s="325">
        <v>56.83</v>
      </c>
      <c r="G56" s="324" t="s">
        <v>13</v>
      </c>
      <c r="H56" s="323" t="s">
        <v>15</v>
      </c>
      <c r="I56" s="323" t="s">
        <v>394</v>
      </c>
      <c r="J56" s="299"/>
      <c r="K56" s="300"/>
      <c r="L56" s="210"/>
      <c r="M56" s="209">
        <f>IF(P56="","NA",IF(P56&lt;'Interest Rate'!$E$3,P56,"NA"))</f>
        <v>43465</v>
      </c>
      <c r="N56" s="207">
        <f>IF(OR(O56="",P56=""),"NA",ROUND(YEARFRAC(O56,P56)*12,0))</f>
        <v>12</v>
      </c>
      <c r="O56" s="322">
        <v>43101</v>
      </c>
      <c r="P56" s="322">
        <v>43465</v>
      </c>
      <c r="Q56" s="207"/>
      <c r="R56" s="208"/>
      <c r="S56" s="208"/>
      <c r="T56" s="207"/>
      <c r="U56" s="207"/>
      <c r="V56" s="208"/>
      <c r="W56" s="208"/>
      <c r="X56" s="207"/>
      <c r="Y56" s="299"/>
      <c r="Z56" s="207" t="str">
        <f>'Interest Rate'!$E$2</f>
        <v>VND</v>
      </c>
      <c r="AA56" s="207"/>
      <c r="AB56" s="207"/>
      <c r="AC56" s="207"/>
      <c r="AD56" s="207"/>
      <c r="AE56" s="321" t="s">
        <v>389</v>
      </c>
      <c r="AF56" s="205"/>
      <c r="AG56" s="319">
        <v>5</v>
      </c>
      <c r="AH56" s="207"/>
      <c r="AI56" s="207"/>
      <c r="AJ56" s="207"/>
      <c r="AK56" s="321"/>
      <c r="AL56" s="320"/>
      <c r="AM56" s="319"/>
      <c r="AN56" s="198">
        <f>SUM(AO56:AP56)</f>
        <v>0</v>
      </c>
      <c r="AO56" s="318"/>
      <c r="AP56" s="317"/>
      <c r="AQ56" s="299"/>
      <c r="AR56" s="202"/>
      <c r="AS56" s="202"/>
      <c r="AT56" s="298"/>
      <c r="AU56" s="297"/>
      <c r="AV56" s="198"/>
      <c r="AW56" s="198"/>
      <c r="AX56" s="198"/>
      <c r="AY56" s="198"/>
      <c r="AZ56" s="198"/>
      <c r="BA56" s="298"/>
      <c r="BB56" s="297"/>
      <c r="BC56" s="198"/>
      <c r="BD56" s="199"/>
      <c r="BE56" s="199"/>
      <c r="BF56" s="198"/>
      <c r="BG56" s="198"/>
      <c r="BH56" s="199"/>
      <c r="BI56" s="198"/>
    </row>
    <row r="57" spans="1:61" s="197" customFormat="1" x14ac:dyDescent="0.25">
      <c r="A57" s="299"/>
      <c r="B57" s="326" t="s">
        <v>4</v>
      </c>
      <c r="C57" s="323" t="s">
        <v>393</v>
      </c>
      <c r="D57" s="323" t="s">
        <v>392</v>
      </c>
      <c r="E57" s="323" t="s">
        <v>11</v>
      </c>
      <c r="F57" s="325">
        <v>53.9</v>
      </c>
      <c r="G57" s="324" t="s">
        <v>13</v>
      </c>
      <c r="H57" s="323" t="s">
        <v>15</v>
      </c>
      <c r="I57" s="323" t="s">
        <v>391</v>
      </c>
      <c r="J57" s="299"/>
      <c r="K57" s="300"/>
      <c r="L57" s="210"/>
      <c r="M57" s="209" t="str">
        <f>IF(P57="","NA",IF(P57&lt;'Interest Rate'!$E$3,P57,"NA"))</f>
        <v>NA</v>
      </c>
      <c r="N57" s="207">
        <f>IF(OR(O57="",P57=""),"NA",ROUND(YEARFRAC(O57,P57)*12,0))</f>
        <v>12</v>
      </c>
      <c r="O57" s="322">
        <v>43102</v>
      </c>
      <c r="P57" s="322">
        <v>43466</v>
      </c>
      <c r="Q57" s="207"/>
      <c r="R57" s="208"/>
      <c r="S57" s="208"/>
      <c r="T57" s="207"/>
      <c r="U57" s="207"/>
      <c r="V57" s="208"/>
      <c r="W57" s="208"/>
      <c r="X57" s="207"/>
      <c r="Y57" s="299"/>
      <c r="Z57" s="207" t="str">
        <f>'Interest Rate'!$E$2</f>
        <v>VND</v>
      </c>
      <c r="AA57" s="207"/>
      <c r="AB57" s="207"/>
      <c r="AC57" s="207"/>
      <c r="AD57" s="207"/>
      <c r="AE57" s="321" t="s">
        <v>389</v>
      </c>
      <c r="AF57" s="205"/>
      <c r="AG57" s="319">
        <v>5</v>
      </c>
      <c r="AH57" s="207"/>
      <c r="AI57" s="207"/>
      <c r="AJ57" s="207"/>
      <c r="AK57" s="321"/>
      <c r="AL57" s="320"/>
      <c r="AM57" s="319"/>
      <c r="AN57" s="198">
        <f>SUM(AO57:AP57)</f>
        <v>0</v>
      </c>
      <c r="AO57" s="318"/>
      <c r="AP57" s="317"/>
      <c r="AQ57" s="299"/>
      <c r="AR57" s="202"/>
      <c r="AS57" s="202"/>
      <c r="AT57" s="298"/>
      <c r="AU57" s="297"/>
      <c r="AV57" s="198"/>
      <c r="AW57" s="198"/>
      <c r="AX57" s="198"/>
      <c r="AY57" s="198"/>
      <c r="AZ57" s="198"/>
      <c r="BA57" s="298"/>
      <c r="BB57" s="297"/>
      <c r="BC57" s="198"/>
      <c r="BD57" s="199"/>
      <c r="BE57" s="199"/>
      <c r="BF57" s="198"/>
      <c r="BG57" s="198"/>
      <c r="BH57" s="199"/>
      <c r="BI57" s="198"/>
    </row>
    <row r="58" spans="1:61" s="197" customFormat="1" x14ac:dyDescent="0.25">
      <c r="A58" s="299"/>
      <c r="B58" s="326" t="s">
        <v>5</v>
      </c>
      <c r="C58" s="323"/>
      <c r="D58" s="323"/>
      <c r="E58" s="323"/>
      <c r="F58" s="325"/>
      <c r="G58" s="324" t="s">
        <v>5</v>
      </c>
      <c r="H58" s="323"/>
      <c r="I58" s="323"/>
      <c r="J58" s="299"/>
      <c r="K58" s="300"/>
      <c r="L58" s="210"/>
      <c r="M58" s="209" t="str">
        <f>IF(P58="","NA",IF(P58&lt;'Interest Rate'!$E$3,P58,"NA"))</f>
        <v>NA</v>
      </c>
      <c r="N58" s="207" t="str">
        <f>IF(OR(O58="",P58=""),"NA",ROUND(YEARFRAC(O58,P58)*12,0))</f>
        <v>NA</v>
      </c>
      <c r="O58" s="322"/>
      <c r="P58" s="322"/>
      <c r="Q58" s="207"/>
      <c r="R58" s="208"/>
      <c r="S58" s="208"/>
      <c r="T58" s="207"/>
      <c r="U58" s="207"/>
      <c r="V58" s="208"/>
      <c r="W58" s="208"/>
      <c r="X58" s="207"/>
      <c r="Y58" s="299"/>
      <c r="Z58" s="207" t="str">
        <f>'Interest Rate'!$E$2</f>
        <v>VND</v>
      </c>
      <c r="AA58" s="207"/>
      <c r="AB58" s="207"/>
      <c r="AC58" s="207"/>
      <c r="AD58" s="207"/>
      <c r="AE58" s="321" t="s">
        <v>389</v>
      </c>
      <c r="AF58" s="205"/>
      <c r="AG58" s="319">
        <v>5</v>
      </c>
      <c r="AH58" s="207"/>
      <c r="AI58" s="207"/>
      <c r="AJ58" s="207"/>
      <c r="AK58" s="321"/>
      <c r="AL58" s="320"/>
      <c r="AM58" s="319"/>
      <c r="AN58" s="198">
        <f>SUM(AO58:AP58)</f>
        <v>0</v>
      </c>
      <c r="AO58" s="318"/>
      <c r="AP58" s="317"/>
      <c r="AQ58" s="299"/>
      <c r="AR58" s="202"/>
      <c r="AS58" s="202"/>
      <c r="AT58" s="298"/>
      <c r="AU58" s="297"/>
      <c r="AV58" s="198"/>
      <c r="AW58" s="198"/>
      <c r="AX58" s="198"/>
      <c r="AY58" s="198"/>
      <c r="AZ58" s="198"/>
      <c r="BA58" s="298"/>
      <c r="BB58" s="297"/>
      <c r="BC58" s="198"/>
      <c r="BD58" s="199"/>
      <c r="BE58" s="199"/>
      <c r="BF58" s="198"/>
      <c r="BG58" s="198"/>
      <c r="BH58" s="199"/>
      <c r="BI58" s="198"/>
    </row>
    <row r="59" spans="1:61" s="197" customFormat="1" x14ac:dyDescent="0.25">
      <c r="A59" s="299"/>
      <c r="B59" s="326" t="s">
        <v>5</v>
      </c>
      <c r="C59" s="323"/>
      <c r="D59" s="323"/>
      <c r="E59" s="323"/>
      <c r="F59" s="325"/>
      <c r="G59" s="324" t="s">
        <v>5</v>
      </c>
      <c r="H59" s="323"/>
      <c r="I59" s="323"/>
      <c r="J59" s="299"/>
      <c r="K59" s="300"/>
      <c r="L59" s="210"/>
      <c r="M59" s="209" t="str">
        <f>IF(P59="","NA",IF(P59&lt;'Interest Rate'!$E$3,P59,"NA"))</f>
        <v>NA</v>
      </c>
      <c r="N59" s="207" t="str">
        <f>IF(OR(O59="",P59=""),"NA",ROUND(YEARFRAC(O59,P59)*12,0))</f>
        <v>NA</v>
      </c>
      <c r="O59" s="322"/>
      <c r="P59" s="322"/>
      <c r="Q59" s="207"/>
      <c r="R59" s="208"/>
      <c r="S59" s="208"/>
      <c r="T59" s="207"/>
      <c r="U59" s="207"/>
      <c r="V59" s="208"/>
      <c r="W59" s="208"/>
      <c r="X59" s="207"/>
      <c r="Y59" s="299"/>
      <c r="Z59" s="207" t="str">
        <f>'Interest Rate'!$E$2</f>
        <v>VND</v>
      </c>
      <c r="AA59" s="207"/>
      <c r="AB59" s="207"/>
      <c r="AC59" s="207"/>
      <c r="AD59" s="207"/>
      <c r="AE59" s="321" t="s">
        <v>388</v>
      </c>
      <c r="AF59" s="205"/>
      <c r="AG59" s="319">
        <v>5</v>
      </c>
      <c r="AH59" s="207"/>
      <c r="AI59" s="207"/>
      <c r="AJ59" s="207"/>
      <c r="AK59" s="321"/>
      <c r="AL59" s="320"/>
      <c r="AM59" s="319"/>
      <c r="AN59" s="198">
        <f>SUM(AO59:AP59)</f>
        <v>0</v>
      </c>
      <c r="AO59" s="318"/>
      <c r="AP59" s="317"/>
      <c r="AQ59" s="299"/>
      <c r="AR59" s="202"/>
      <c r="AS59" s="202"/>
      <c r="AT59" s="298"/>
      <c r="AU59" s="297"/>
      <c r="AV59" s="198"/>
      <c r="AW59" s="198"/>
      <c r="AX59" s="198"/>
      <c r="AY59" s="198"/>
      <c r="AZ59" s="198"/>
      <c r="BA59" s="298"/>
      <c r="BB59" s="297"/>
      <c r="BC59" s="198"/>
      <c r="BD59" s="199"/>
      <c r="BE59" s="199"/>
      <c r="BF59" s="198"/>
      <c r="BG59" s="198"/>
      <c r="BH59" s="199"/>
      <c r="BI59" s="198"/>
    </row>
    <row r="60" spans="1:61" s="197" customFormat="1" x14ac:dyDescent="0.25">
      <c r="A60" s="299"/>
      <c r="B60" s="326" t="s">
        <v>5</v>
      </c>
      <c r="C60" s="323"/>
      <c r="D60" s="323"/>
      <c r="E60" s="323"/>
      <c r="F60" s="325"/>
      <c r="G60" s="324" t="s">
        <v>5</v>
      </c>
      <c r="H60" s="323"/>
      <c r="I60" s="323"/>
      <c r="J60" s="299"/>
      <c r="K60" s="300"/>
      <c r="L60" s="210"/>
      <c r="M60" s="209" t="str">
        <f>IF(P60="","NA",IF(P60&lt;'Interest Rate'!$E$3,P60,"NA"))</f>
        <v>NA</v>
      </c>
      <c r="N60" s="207" t="str">
        <f>IF(OR(O60="",P60=""),"NA",ROUND(YEARFRAC(O60,P60)*12,0))</f>
        <v>NA</v>
      </c>
      <c r="O60" s="322"/>
      <c r="P60" s="322"/>
      <c r="Q60" s="207"/>
      <c r="R60" s="208"/>
      <c r="S60" s="208"/>
      <c r="T60" s="207"/>
      <c r="U60" s="207"/>
      <c r="V60" s="208"/>
      <c r="W60" s="208"/>
      <c r="X60" s="207"/>
      <c r="Y60" s="299"/>
      <c r="Z60" s="207" t="str">
        <f>'Interest Rate'!$E$2</f>
        <v>VND</v>
      </c>
      <c r="AA60" s="207"/>
      <c r="AB60" s="207"/>
      <c r="AC60" s="207"/>
      <c r="AD60" s="207"/>
      <c r="AE60" s="321" t="s">
        <v>388</v>
      </c>
      <c r="AF60" s="205"/>
      <c r="AG60" s="319">
        <v>5</v>
      </c>
      <c r="AH60" s="207"/>
      <c r="AI60" s="207"/>
      <c r="AJ60" s="207"/>
      <c r="AK60" s="321"/>
      <c r="AL60" s="320"/>
      <c r="AM60" s="319"/>
      <c r="AN60" s="198">
        <f>SUM(AO60:AP60)</f>
        <v>0</v>
      </c>
      <c r="AO60" s="318"/>
      <c r="AP60" s="317"/>
      <c r="AQ60" s="299"/>
      <c r="AR60" s="202"/>
      <c r="AS60" s="202"/>
      <c r="AT60" s="298"/>
      <c r="AU60" s="297"/>
      <c r="AV60" s="198"/>
      <c r="AW60" s="198"/>
      <c r="AX60" s="198"/>
      <c r="AY60" s="198"/>
      <c r="AZ60" s="198"/>
      <c r="BA60" s="298"/>
      <c r="BB60" s="297"/>
      <c r="BC60" s="198"/>
      <c r="BD60" s="199"/>
      <c r="BE60" s="199"/>
      <c r="BF60" s="198"/>
      <c r="BG60" s="198"/>
      <c r="BH60" s="199"/>
      <c r="BI60" s="198"/>
    </row>
    <row r="61" spans="1:61" s="197" customFormat="1" x14ac:dyDescent="0.25">
      <c r="A61" s="299"/>
      <c r="B61" s="326" t="s">
        <v>5</v>
      </c>
      <c r="C61" s="323"/>
      <c r="D61" s="323"/>
      <c r="E61" s="323"/>
      <c r="F61" s="325"/>
      <c r="G61" s="324" t="s">
        <v>5</v>
      </c>
      <c r="H61" s="323"/>
      <c r="I61" s="323"/>
      <c r="J61" s="299"/>
      <c r="K61" s="300"/>
      <c r="L61" s="210"/>
      <c r="M61" s="209" t="str">
        <f>IF(P61="","NA",IF(P61&lt;'Interest Rate'!$E$3,P61,"NA"))</f>
        <v>NA</v>
      </c>
      <c r="N61" s="207" t="str">
        <f>IF(OR(O61="",P61=""),"NA",ROUND(YEARFRAC(O61,P61)*12,0))</f>
        <v>NA</v>
      </c>
      <c r="O61" s="322"/>
      <c r="P61" s="322"/>
      <c r="Q61" s="207"/>
      <c r="R61" s="208"/>
      <c r="S61" s="208"/>
      <c r="T61" s="207"/>
      <c r="U61" s="207"/>
      <c r="V61" s="208"/>
      <c r="W61" s="208"/>
      <c r="X61" s="207"/>
      <c r="Y61" s="299"/>
      <c r="Z61" s="207" t="str">
        <f>'Interest Rate'!$E$2</f>
        <v>VND</v>
      </c>
      <c r="AA61" s="207"/>
      <c r="AB61" s="207"/>
      <c r="AC61" s="207"/>
      <c r="AD61" s="207"/>
      <c r="AE61" s="321" t="s">
        <v>388</v>
      </c>
      <c r="AF61" s="205"/>
      <c r="AG61" s="319">
        <v>5</v>
      </c>
      <c r="AH61" s="207"/>
      <c r="AI61" s="207"/>
      <c r="AJ61" s="207"/>
      <c r="AK61" s="321"/>
      <c r="AL61" s="320"/>
      <c r="AM61" s="319"/>
      <c r="AN61" s="198">
        <f>SUM(AO61:AP61)</f>
        <v>0</v>
      </c>
      <c r="AO61" s="318"/>
      <c r="AP61" s="317"/>
      <c r="AQ61" s="299"/>
      <c r="AR61" s="202"/>
      <c r="AS61" s="202"/>
      <c r="AT61" s="298"/>
      <c r="AU61" s="297"/>
      <c r="AV61" s="198"/>
      <c r="AW61" s="198"/>
      <c r="AX61" s="198"/>
      <c r="AY61" s="198"/>
      <c r="AZ61" s="198"/>
      <c r="BA61" s="298"/>
      <c r="BB61" s="297"/>
      <c r="BC61" s="198"/>
      <c r="BD61" s="199"/>
      <c r="BE61" s="199"/>
      <c r="BF61" s="198"/>
      <c r="BG61" s="198"/>
      <c r="BH61" s="199"/>
      <c r="BI61" s="198"/>
    </row>
    <row r="62" spans="1:61" s="197" customFormat="1" x14ac:dyDescent="0.25">
      <c r="A62" s="299"/>
      <c r="B62" s="326" t="s">
        <v>5</v>
      </c>
      <c r="C62" s="323"/>
      <c r="D62" s="323"/>
      <c r="E62" s="323"/>
      <c r="F62" s="325"/>
      <c r="G62" s="324" t="s">
        <v>5</v>
      </c>
      <c r="H62" s="323"/>
      <c r="I62" s="323"/>
      <c r="J62" s="299"/>
      <c r="K62" s="300"/>
      <c r="L62" s="210"/>
      <c r="M62" s="209" t="str">
        <f>IF(P62="","NA",IF(P62&lt;'Interest Rate'!$E$3,P62,"NA"))</f>
        <v>NA</v>
      </c>
      <c r="N62" s="207" t="str">
        <f>IF(OR(O62="",P62=""),"NA",ROUND(YEARFRAC(O62,P62)*12,0))</f>
        <v>NA</v>
      </c>
      <c r="O62" s="322"/>
      <c r="P62" s="322"/>
      <c r="Q62" s="207"/>
      <c r="R62" s="208"/>
      <c r="S62" s="208"/>
      <c r="T62" s="207"/>
      <c r="U62" s="207"/>
      <c r="V62" s="208"/>
      <c r="W62" s="208"/>
      <c r="X62" s="207"/>
      <c r="Y62" s="299"/>
      <c r="Z62" s="207" t="str">
        <f>'Interest Rate'!$E$2</f>
        <v>VND</v>
      </c>
      <c r="AA62" s="207"/>
      <c r="AB62" s="207"/>
      <c r="AC62" s="207"/>
      <c r="AD62" s="207"/>
      <c r="AE62" s="321" t="s">
        <v>389</v>
      </c>
      <c r="AF62" s="205"/>
      <c r="AG62" s="319">
        <v>5</v>
      </c>
      <c r="AH62" s="207"/>
      <c r="AI62" s="207"/>
      <c r="AJ62" s="207"/>
      <c r="AK62" s="321"/>
      <c r="AL62" s="320"/>
      <c r="AM62" s="319"/>
      <c r="AN62" s="198">
        <f>SUM(AO62:AP62)</f>
        <v>0</v>
      </c>
      <c r="AO62" s="318"/>
      <c r="AP62" s="317"/>
      <c r="AQ62" s="299"/>
      <c r="AR62" s="202"/>
      <c r="AS62" s="202"/>
      <c r="AT62" s="298"/>
      <c r="AU62" s="297"/>
      <c r="AV62" s="198"/>
      <c r="AW62" s="198"/>
      <c r="AX62" s="198"/>
      <c r="AY62" s="198"/>
      <c r="AZ62" s="198"/>
      <c r="BA62" s="298"/>
      <c r="BB62" s="297"/>
      <c r="BC62" s="198"/>
      <c r="BD62" s="199"/>
      <c r="BE62" s="199"/>
      <c r="BF62" s="198"/>
      <c r="BG62" s="198"/>
      <c r="BH62" s="199"/>
      <c r="BI62" s="198"/>
    </row>
    <row r="63" spans="1:61" s="197" customFormat="1" x14ac:dyDescent="0.25">
      <c r="A63" s="299"/>
      <c r="B63" s="326" t="s">
        <v>5</v>
      </c>
      <c r="C63" s="323"/>
      <c r="D63" s="323"/>
      <c r="E63" s="323"/>
      <c r="F63" s="325"/>
      <c r="G63" s="324" t="s">
        <v>5</v>
      </c>
      <c r="H63" s="323"/>
      <c r="I63" s="323"/>
      <c r="J63" s="299"/>
      <c r="K63" s="300"/>
      <c r="L63" s="210"/>
      <c r="M63" s="209" t="str">
        <f>IF(P63="","NA",IF(P63&lt;'Interest Rate'!$E$3,P63,"NA"))</f>
        <v>NA</v>
      </c>
      <c r="N63" s="207" t="str">
        <f>IF(OR(O63="",P63=""),"NA",ROUND(YEARFRAC(O63,P63)*12,0))</f>
        <v>NA</v>
      </c>
      <c r="O63" s="322"/>
      <c r="P63" s="322"/>
      <c r="Q63" s="207"/>
      <c r="R63" s="208"/>
      <c r="S63" s="208"/>
      <c r="T63" s="207"/>
      <c r="U63" s="207"/>
      <c r="V63" s="208"/>
      <c r="W63" s="208"/>
      <c r="X63" s="207"/>
      <c r="Y63" s="299"/>
      <c r="Z63" s="207" t="str">
        <f>'Interest Rate'!$E$2</f>
        <v>VND</v>
      </c>
      <c r="AA63" s="207"/>
      <c r="AB63" s="207"/>
      <c r="AC63" s="207"/>
      <c r="AD63" s="207"/>
      <c r="AE63" s="321" t="s">
        <v>389</v>
      </c>
      <c r="AF63" s="205"/>
      <c r="AG63" s="319">
        <v>5</v>
      </c>
      <c r="AH63" s="207"/>
      <c r="AI63" s="207"/>
      <c r="AJ63" s="207"/>
      <c r="AK63" s="321"/>
      <c r="AL63" s="320"/>
      <c r="AM63" s="319"/>
      <c r="AN63" s="198">
        <f>SUM(AO63:AP63)</f>
        <v>0</v>
      </c>
      <c r="AO63" s="318"/>
      <c r="AP63" s="317"/>
      <c r="AQ63" s="299"/>
      <c r="AR63" s="202"/>
      <c r="AS63" s="202"/>
      <c r="AT63" s="298"/>
      <c r="AU63" s="297"/>
      <c r="AV63" s="198"/>
      <c r="AW63" s="198"/>
      <c r="AX63" s="198"/>
      <c r="AY63" s="198"/>
      <c r="AZ63" s="198"/>
      <c r="BA63" s="298"/>
      <c r="BB63" s="297"/>
      <c r="BC63" s="198"/>
      <c r="BD63" s="199"/>
      <c r="BE63" s="199"/>
      <c r="BF63" s="198"/>
      <c r="BG63" s="198"/>
      <c r="BH63" s="199"/>
      <c r="BI63" s="198"/>
    </row>
    <row r="64" spans="1:61" s="197" customFormat="1" x14ac:dyDescent="0.25">
      <c r="A64" s="299"/>
      <c r="B64" s="326" t="s">
        <v>5</v>
      </c>
      <c r="C64" s="323"/>
      <c r="D64" s="323"/>
      <c r="E64" s="323"/>
      <c r="F64" s="325"/>
      <c r="G64" s="324" t="s">
        <v>5</v>
      </c>
      <c r="H64" s="323"/>
      <c r="I64" s="323"/>
      <c r="J64" s="299"/>
      <c r="K64" s="300"/>
      <c r="L64" s="210"/>
      <c r="M64" s="209" t="str">
        <f>IF(P64="","NA",IF(P64&lt;'Interest Rate'!$E$3,P64,"NA"))</f>
        <v>NA</v>
      </c>
      <c r="N64" s="207" t="str">
        <f>IF(OR(O64="",P64=""),"NA",ROUND(YEARFRAC(O64,P64)*12,0))</f>
        <v>NA</v>
      </c>
      <c r="O64" s="322"/>
      <c r="P64" s="322"/>
      <c r="Q64" s="207"/>
      <c r="R64" s="208"/>
      <c r="S64" s="208"/>
      <c r="T64" s="207"/>
      <c r="U64" s="207"/>
      <c r="V64" s="208"/>
      <c r="W64" s="208"/>
      <c r="X64" s="207"/>
      <c r="Y64" s="299"/>
      <c r="Z64" s="207" t="str">
        <f>'Interest Rate'!$E$2</f>
        <v>VND</v>
      </c>
      <c r="AA64" s="207"/>
      <c r="AB64" s="207"/>
      <c r="AC64" s="207"/>
      <c r="AD64" s="207"/>
      <c r="AE64" s="321" t="s">
        <v>389</v>
      </c>
      <c r="AF64" s="205"/>
      <c r="AG64" s="319">
        <v>5</v>
      </c>
      <c r="AH64" s="207"/>
      <c r="AI64" s="207"/>
      <c r="AJ64" s="207"/>
      <c r="AK64" s="321"/>
      <c r="AL64" s="320"/>
      <c r="AM64" s="319"/>
      <c r="AN64" s="198">
        <f>SUM(AO64:AP64)</f>
        <v>0</v>
      </c>
      <c r="AO64" s="318"/>
      <c r="AP64" s="317"/>
      <c r="AQ64" s="299"/>
      <c r="AR64" s="202"/>
      <c r="AS64" s="202"/>
      <c r="AT64" s="298"/>
      <c r="AU64" s="297"/>
      <c r="AV64" s="198"/>
      <c r="AW64" s="198"/>
      <c r="AX64" s="198"/>
      <c r="AY64" s="198"/>
      <c r="AZ64" s="198"/>
      <c r="BA64" s="298"/>
      <c r="BB64" s="297"/>
      <c r="BC64" s="198"/>
      <c r="BD64" s="199"/>
      <c r="BE64" s="199"/>
      <c r="BF64" s="198"/>
      <c r="BG64" s="198"/>
      <c r="BH64" s="199"/>
      <c r="BI64" s="198"/>
    </row>
    <row r="65" spans="1:61" s="197" customFormat="1" x14ac:dyDescent="0.25">
      <c r="A65" s="299"/>
      <c r="B65" s="326" t="s">
        <v>5</v>
      </c>
      <c r="C65" s="323"/>
      <c r="D65" s="323"/>
      <c r="E65" s="323"/>
      <c r="F65" s="325"/>
      <c r="G65" s="324" t="s">
        <v>5</v>
      </c>
      <c r="H65" s="323"/>
      <c r="I65" s="323"/>
      <c r="J65" s="299"/>
      <c r="K65" s="300"/>
      <c r="L65" s="210"/>
      <c r="M65" s="209" t="str">
        <f>IF(P65="","NA",IF(P65&lt;'Interest Rate'!$E$3,P65,"NA"))</f>
        <v>NA</v>
      </c>
      <c r="N65" s="207" t="str">
        <f>IF(OR(O65="",P65=""),"NA",ROUND(YEARFRAC(O65,P65)*12,0))</f>
        <v>NA</v>
      </c>
      <c r="O65" s="322"/>
      <c r="P65" s="322"/>
      <c r="Q65" s="207"/>
      <c r="R65" s="208"/>
      <c r="S65" s="208"/>
      <c r="T65" s="207"/>
      <c r="U65" s="207"/>
      <c r="V65" s="208"/>
      <c r="W65" s="208"/>
      <c r="X65" s="207"/>
      <c r="Y65" s="299"/>
      <c r="Z65" s="207" t="str">
        <f>'Interest Rate'!$E$2</f>
        <v>VND</v>
      </c>
      <c r="AA65" s="207"/>
      <c r="AB65" s="207"/>
      <c r="AC65" s="207"/>
      <c r="AD65" s="207"/>
      <c r="AE65" s="321" t="s">
        <v>389</v>
      </c>
      <c r="AF65" s="205"/>
      <c r="AG65" s="319">
        <v>5</v>
      </c>
      <c r="AH65" s="207"/>
      <c r="AI65" s="207"/>
      <c r="AJ65" s="207"/>
      <c r="AK65" s="321"/>
      <c r="AL65" s="320"/>
      <c r="AM65" s="319"/>
      <c r="AN65" s="198">
        <f>SUM(AO65:AP65)</f>
        <v>0</v>
      </c>
      <c r="AO65" s="318"/>
      <c r="AP65" s="317"/>
      <c r="AQ65" s="299"/>
      <c r="AR65" s="202"/>
      <c r="AS65" s="202"/>
      <c r="AT65" s="298"/>
      <c r="AU65" s="297"/>
      <c r="AV65" s="198"/>
      <c r="AW65" s="198"/>
      <c r="AX65" s="198"/>
      <c r="AY65" s="198"/>
      <c r="AZ65" s="198"/>
      <c r="BA65" s="298"/>
      <c r="BB65" s="297"/>
      <c r="BC65" s="198"/>
      <c r="BD65" s="199"/>
      <c r="BE65" s="199"/>
      <c r="BF65" s="198"/>
      <c r="BG65" s="198"/>
      <c r="BH65" s="199"/>
      <c r="BI65" s="198"/>
    </row>
    <row r="66" spans="1:61" s="197" customFormat="1" x14ac:dyDescent="0.25">
      <c r="A66" s="299"/>
      <c r="B66" s="326" t="s">
        <v>5</v>
      </c>
      <c r="C66" s="323"/>
      <c r="D66" s="323"/>
      <c r="E66" s="323"/>
      <c r="F66" s="325"/>
      <c r="G66" s="324" t="s">
        <v>5</v>
      </c>
      <c r="H66" s="323"/>
      <c r="I66" s="323"/>
      <c r="J66" s="299"/>
      <c r="K66" s="300"/>
      <c r="L66" s="210"/>
      <c r="M66" s="209" t="str">
        <f>IF(P66="","NA",IF(P66&lt;'Interest Rate'!$E$3,P66,"NA"))</f>
        <v>NA</v>
      </c>
      <c r="N66" s="207" t="str">
        <f>IF(OR(O66="",P66=""),"NA",ROUND(YEARFRAC(O66,P66)*12,0))</f>
        <v>NA</v>
      </c>
      <c r="O66" s="322"/>
      <c r="P66" s="322"/>
      <c r="Q66" s="207"/>
      <c r="R66" s="208"/>
      <c r="S66" s="208"/>
      <c r="T66" s="207"/>
      <c r="U66" s="207"/>
      <c r="V66" s="208"/>
      <c r="W66" s="208"/>
      <c r="X66" s="207"/>
      <c r="Y66" s="299"/>
      <c r="Z66" s="207" t="str">
        <f>'Interest Rate'!$E$2</f>
        <v>VND</v>
      </c>
      <c r="AA66" s="207"/>
      <c r="AB66" s="207"/>
      <c r="AC66" s="207"/>
      <c r="AD66" s="207"/>
      <c r="AE66" s="321" t="s">
        <v>389</v>
      </c>
      <c r="AF66" s="205"/>
      <c r="AG66" s="319">
        <v>5</v>
      </c>
      <c r="AH66" s="207"/>
      <c r="AI66" s="207"/>
      <c r="AJ66" s="207"/>
      <c r="AK66" s="321"/>
      <c r="AL66" s="320"/>
      <c r="AM66" s="319"/>
      <c r="AN66" s="198">
        <f>SUM(AO66:AP66)</f>
        <v>0</v>
      </c>
      <c r="AO66" s="318"/>
      <c r="AP66" s="317"/>
      <c r="AQ66" s="299"/>
      <c r="AR66" s="202"/>
      <c r="AS66" s="202"/>
      <c r="AT66" s="298"/>
      <c r="AU66" s="297"/>
      <c r="AV66" s="198"/>
      <c r="AW66" s="198"/>
      <c r="AX66" s="198"/>
      <c r="AY66" s="198"/>
      <c r="AZ66" s="198"/>
      <c r="BA66" s="298"/>
      <c r="BB66" s="297"/>
      <c r="BC66" s="198"/>
      <c r="BD66" s="199"/>
      <c r="BE66" s="199"/>
      <c r="BF66" s="198"/>
      <c r="BG66" s="198"/>
      <c r="BH66" s="199"/>
      <c r="BI66" s="198"/>
    </row>
    <row r="67" spans="1:61" s="197" customFormat="1" x14ac:dyDescent="0.25">
      <c r="A67" s="299"/>
      <c r="B67" s="326" t="s">
        <v>5</v>
      </c>
      <c r="C67" s="323"/>
      <c r="D67" s="323"/>
      <c r="E67" s="323"/>
      <c r="F67" s="325"/>
      <c r="G67" s="324" t="s">
        <v>5</v>
      </c>
      <c r="H67" s="323"/>
      <c r="I67" s="323"/>
      <c r="J67" s="299"/>
      <c r="K67" s="300"/>
      <c r="L67" s="210"/>
      <c r="M67" s="209" t="str">
        <f>IF(P67="","NA",IF(P67&lt;'Interest Rate'!$E$3,P67,"NA"))</f>
        <v>NA</v>
      </c>
      <c r="N67" s="207" t="str">
        <f>IF(OR(O67="",P67=""),"NA",ROUND(YEARFRAC(O67,P67)*12,0))</f>
        <v>NA</v>
      </c>
      <c r="O67" s="322"/>
      <c r="P67" s="322"/>
      <c r="Q67" s="207"/>
      <c r="R67" s="208"/>
      <c r="S67" s="208"/>
      <c r="T67" s="207"/>
      <c r="U67" s="207"/>
      <c r="V67" s="208"/>
      <c r="W67" s="208"/>
      <c r="X67" s="207"/>
      <c r="Y67" s="299"/>
      <c r="Z67" s="207" t="str">
        <f>'Interest Rate'!$E$2</f>
        <v>VND</v>
      </c>
      <c r="AA67" s="207"/>
      <c r="AB67" s="207"/>
      <c r="AC67" s="207"/>
      <c r="AD67" s="207"/>
      <c r="AE67" s="321" t="s">
        <v>389</v>
      </c>
      <c r="AF67" s="205"/>
      <c r="AG67" s="319">
        <v>5</v>
      </c>
      <c r="AH67" s="207"/>
      <c r="AI67" s="207"/>
      <c r="AJ67" s="207"/>
      <c r="AK67" s="321"/>
      <c r="AL67" s="320"/>
      <c r="AM67" s="319"/>
      <c r="AN67" s="198">
        <f>SUM(AO67:AP67)</f>
        <v>0</v>
      </c>
      <c r="AO67" s="318"/>
      <c r="AP67" s="317"/>
      <c r="AQ67" s="299"/>
      <c r="AR67" s="202"/>
      <c r="AS67" s="202"/>
      <c r="AT67" s="298"/>
      <c r="AU67" s="297"/>
      <c r="AV67" s="198"/>
      <c r="AW67" s="198"/>
      <c r="AX67" s="198"/>
      <c r="AY67" s="198"/>
      <c r="AZ67" s="198"/>
      <c r="BA67" s="298"/>
      <c r="BB67" s="297"/>
      <c r="BC67" s="198"/>
      <c r="BD67" s="199"/>
      <c r="BE67" s="199"/>
      <c r="BF67" s="198"/>
      <c r="BG67" s="198"/>
      <c r="BH67" s="199"/>
      <c r="BI67" s="198"/>
    </row>
    <row r="68" spans="1:61" s="197" customFormat="1" x14ac:dyDescent="0.25">
      <c r="A68" s="299"/>
      <c r="B68" s="326" t="s">
        <v>5</v>
      </c>
      <c r="C68" s="323"/>
      <c r="D68" s="323"/>
      <c r="E68" s="323"/>
      <c r="F68" s="325"/>
      <c r="G68" s="324" t="s">
        <v>5</v>
      </c>
      <c r="H68" s="323"/>
      <c r="I68" s="323"/>
      <c r="J68" s="299"/>
      <c r="K68" s="300"/>
      <c r="L68" s="210"/>
      <c r="M68" s="209" t="str">
        <f>IF(P68="","NA",IF(P68&lt;'Interest Rate'!$E$3,P68,"NA"))</f>
        <v>NA</v>
      </c>
      <c r="N68" s="207" t="str">
        <f>IF(OR(O68="",P68=""),"NA",ROUND(YEARFRAC(O68,P68)*12,0))</f>
        <v>NA</v>
      </c>
      <c r="O68" s="322"/>
      <c r="P68" s="322"/>
      <c r="Q68" s="207"/>
      <c r="R68" s="208"/>
      <c r="S68" s="208"/>
      <c r="T68" s="207"/>
      <c r="U68" s="207"/>
      <c r="V68" s="208"/>
      <c r="W68" s="208"/>
      <c r="X68" s="207"/>
      <c r="Y68" s="299"/>
      <c r="Z68" s="207" t="str">
        <f>'Interest Rate'!$E$2</f>
        <v>VND</v>
      </c>
      <c r="AA68" s="207"/>
      <c r="AB68" s="207"/>
      <c r="AC68" s="207"/>
      <c r="AD68" s="207"/>
      <c r="AE68" s="321" t="s">
        <v>388</v>
      </c>
      <c r="AF68" s="205"/>
      <c r="AG68" s="319">
        <v>5</v>
      </c>
      <c r="AH68" s="207"/>
      <c r="AI68" s="207"/>
      <c r="AJ68" s="207"/>
      <c r="AK68" s="321"/>
      <c r="AL68" s="320"/>
      <c r="AM68" s="319"/>
      <c r="AN68" s="198">
        <f>SUM(AO68:AP68)</f>
        <v>0</v>
      </c>
      <c r="AO68" s="318"/>
      <c r="AP68" s="317"/>
      <c r="AQ68" s="299"/>
      <c r="AR68" s="202"/>
      <c r="AS68" s="202"/>
      <c r="AT68" s="298"/>
      <c r="AU68" s="297"/>
      <c r="AV68" s="198"/>
      <c r="AW68" s="198"/>
      <c r="AX68" s="198"/>
      <c r="AY68" s="198"/>
      <c r="AZ68" s="198"/>
      <c r="BA68" s="298"/>
      <c r="BB68" s="297"/>
      <c r="BC68" s="198"/>
      <c r="BD68" s="199"/>
      <c r="BE68" s="199"/>
      <c r="BF68" s="198"/>
      <c r="BG68" s="198"/>
      <c r="BH68" s="199"/>
      <c r="BI68" s="198"/>
    </row>
    <row r="69" spans="1:61" s="197" customFormat="1" x14ac:dyDescent="0.25">
      <c r="A69" s="299"/>
      <c r="B69" s="326" t="s">
        <v>5</v>
      </c>
      <c r="C69" s="323"/>
      <c r="D69" s="323"/>
      <c r="E69" s="323"/>
      <c r="F69" s="325"/>
      <c r="G69" s="324" t="s">
        <v>5</v>
      </c>
      <c r="H69" s="323"/>
      <c r="I69" s="323"/>
      <c r="J69" s="299"/>
      <c r="K69" s="300"/>
      <c r="L69" s="210"/>
      <c r="M69" s="209" t="str">
        <f>IF(P69="","NA",IF(P69&lt;'Interest Rate'!$E$3,P69,"NA"))</f>
        <v>NA</v>
      </c>
      <c r="N69" s="207" t="str">
        <f>IF(OR(O69="",P69=""),"NA",ROUND(YEARFRAC(O69,P69)*12,0))</f>
        <v>NA</v>
      </c>
      <c r="O69" s="322"/>
      <c r="P69" s="322"/>
      <c r="Q69" s="207"/>
      <c r="R69" s="208"/>
      <c r="S69" s="208"/>
      <c r="T69" s="207"/>
      <c r="U69" s="207"/>
      <c r="V69" s="208"/>
      <c r="W69" s="208"/>
      <c r="X69" s="207"/>
      <c r="Y69" s="299"/>
      <c r="Z69" s="207" t="str">
        <f>'Interest Rate'!$E$2</f>
        <v>VND</v>
      </c>
      <c r="AA69" s="207"/>
      <c r="AB69" s="207"/>
      <c r="AC69" s="207"/>
      <c r="AD69" s="207"/>
      <c r="AE69" s="321" t="s">
        <v>389</v>
      </c>
      <c r="AF69" s="205"/>
      <c r="AG69" s="319">
        <v>5</v>
      </c>
      <c r="AH69" s="207"/>
      <c r="AI69" s="207"/>
      <c r="AJ69" s="207"/>
      <c r="AK69" s="321"/>
      <c r="AL69" s="320"/>
      <c r="AM69" s="319"/>
      <c r="AN69" s="198">
        <f>SUM(AO69:AP69)</f>
        <v>0</v>
      </c>
      <c r="AO69" s="318"/>
      <c r="AP69" s="317"/>
      <c r="AQ69" s="299"/>
      <c r="AR69" s="202"/>
      <c r="AS69" s="202"/>
      <c r="AT69" s="298"/>
      <c r="AU69" s="297"/>
      <c r="AV69" s="198"/>
      <c r="AW69" s="198"/>
      <c r="AX69" s="198"/>
      <c r="AY69" s="198"/>
      <c r="AZ69" s="198"/>
      <c r="BA69" s="298"/>
      <c r="BB69" s="297"/>
      <c r="BC69" s="198"/>
      <c r="BD69" s="199"/>
      <c r="BE69" s="199"/>
      <c r="BF69" s="198"/>
      <c r="BG69" s="198"/>
      <c r="BH69" s="199"/>
      <c r="BI69" s="198"/>
    </row>
    <row r="70" spans="1:61" s="197" customFormat="1" x14ac:dyDescent="0.25">
      <c r="A70" s="299"/>
      <c r="B70" s="326" t="s">
        <v>5</v>
      </c>
      <c r="C70" s="323"/>
      <c r="D70" s="323"/>
      <c r="E70" s="323"/>
      <c r="F70" s="325"/>
      <c r="G70" s="324" t="s">
        <v>5</v>
      </c>
      <c r="H70" s="323"/>
      <c r="I70" s="323"/>
      <c r="J70" s="299"/>
      <c r="K70" s="300"/>
      <c r="L70" s="210"/>
      <c r="M70" s="209" t="str">
        <f>IF(P70="","NA",IF(P70&lt;'Interest Rate'!$E$3,P70,"NA"))</f>
        <v>NA</v>
      </c>
      <c r="N70" s="207" t="str">
        <f>IF(OR(O70="",P70=""),"NA",ROUND(YEARFRAC(O70,P70)*12,0))</f>
        <v>NA</v>
      </c>
      <c r="O70" s="322"/>
      <c r="P70" s="322"/>
      <c r="Q70" s="207"/>
      <c r="R70" s="208"/>
      <c r="S70" s="208"/>
      <c r="T70" s="207"/>
      <c r="U70" s="207"/>
      <c r="V70" s="208"/>
      <c r="W70" s="208"/>
      <c r="X70" s="207"/>
      <c r="Y70" s="299"/>
      <c r="Z70" s="207" t="str">
        <f>'Interest Rate'!$E$2</f>
        <v>VND</v>
      </c>
      <c r="AA70" s="207"/>
      <c r="AB70" s="207"/>
      <c r="AC70" s="207"/>
      <c r="AD70" s="207"/>
      <c r="AE70" s="321" t="s">
        <v>389</v>
      </c>
      <c r="AF70" s="205"/>
      <c r="AG70" s="319">
        <v>5</v>
      </c>
      <c r="AH70" s="207"/>
      <c r="AI70" s="207"/>
      <c r="AJ70" s="207"/>
      <c r="AK70" s="321"/>
      <c r="AL70" s="320"/>
      <c r="AM70" s="319"/>
      <c r="AN70" s="198">
        <f>SUM(AO70:AP70)</f>
        <v>0</v>
      </c>
      <c r="AO70" s="318"/>
      <c r="AP70" s="317"/>
      <c r="AQ70" s="299"/>
      <c r="AR70" s="202"/>
      <c r="AS70" s="202"/>
      <c r="AT70" s="298"/>
      <c r="AU70" s="297"/>
      <c r="AV70" s="198"/>
      <c r="AW70" s="198"/>
      <c r="AX70" s="198"/>
      <c r="AY70" s="198"/>
      <c r="AZ70" s="198"/>
      <c r="BA70" s="298"/>
      <c r="BB70" s="297"/>
      <c r="BC70" s="198"/>
      <c r="BD70" s="199"/>
      <c r="BE70" s="199"/>
      <c r="BF70" s="198"/>
      <c r="BG70" s="198"/>
      <c r="BH70" s="199"/>
      <c r="BI70" s="198"/>
    </row>
    <row r="71" spans="1:61" s="197" customFormat="1" x14ac:dyDescent="0.25">
      <c r="A71" s="299"/>
      <c r="B71" s="326" t="s">
        <v>5</v>
      </c>
      <c r="C71" s="323"/>
      <c r="D71" s="323"/>
      <c r="E71" s="323"/>
      <c r="F71" s="325"/>
      <c r="G71" s="324" t="s">
        <v>5</v>
      </c>
      <c r="H71" s="323"/>
      <c r="I71" s="323"/>
      <c r="J71" s="299"/>
      <c r="K71" s="300"/>
      <c r="L71" s="210"/>
      <c r="M71" s="209" t="str">
        <f>IF(P71="","NA",IF(P71&lt;'Interest Rate'!$E$3,P71,"NA"))</f>
        <v>NA</v>
      </c>
      <c r="N71" s="207" t="str">
        <f>IF(OR(O71="",P71=""),"NA",ROUND(YEARFRAC(O71,P71)*12,0))</f>
        <v>NA</v>
      </c>
      <c r="O71" s="322"/>
      <c r="P71" s="322"/>
      <c r="Q71" s="207"/>
      <c r="R71" s="208"/>
      <c r="S71" s="208"/>
      <c r="T71" s="207"/>
      <c r="U71" s="207"/>
      <c r="V71" s="208"/>
      <c r="W71" s="208"/>
      <c r="X71" s="207"/>
      <c r="Y71" s="299"/>
      <c r="Z71" s="207" t="str">
        <f>'Interest Rate'!$E$2</f>
        <v>VND</v>
      </c>
      <c r="AA71" s="207"/>
      <c r="AB71" s="207"/>
      <c r="AC71" s="207"/>
      <c r="AD71" s="207"/>
      <c r="AE71" s="321" t="s">
        <v>389</v>
      </c>
      <c r="AF71" s="205"/>
      <c r="AG71" s="319">
        <v>5</v>
      </c>
      <c r="AH71" s="207"/>
      <c r="AI71" s="207"/>
      <c r="AJ71" s="207"/>
      <c r="AK71" s="321"/>
      <c r="AL71" s="320"/>
      <c r="AM71" s="319"/>
      <c r="AN71" s="198">
        <f>SUM(AO71:AP71)</f>
        <v>0</v>
      </c>
      <c r="AO71" s="318"/>
      <c r="AP71" s="317"/>
      <c r="AQ71" s="299"/>
      <c r="AR71" s="202"/>
      <c r="AS71" s="202"/>
      <c r="AT71" s="298"/>
      <c r="AU71" s="297"/>
      <c r="AV71" s="198"/>
      <c r="AW71" s="198"/>
      <c r="AX71" s="198"/>
      <c r="AY71" s="198"/>
      <c r="AZ71" s="198"/>
      <c r="BA71" s="298"/>
      <c r="BB71" s="297"/>
      <c r="BC71" s="198"/>
      <c r="BD71" s="199"/>
      <c r="BE71" s="199"/>
      <c r="BF71" s="198"/>
      <c r="BG71" s="198"/>
      <c r="BH71" s="199"/>
      <c r="BI71" s="198"/>
    </row>
    <row r="72" spans="1:61" s="197" customFormat="1" x14ac:dyDescent="0.25">
      <c r="A72" s="299"/>
      <c r="B72" s="326" t="s">
        <v>5</v>
      </c>
      <c r="C72" s="323"/>
      <c r="D72" s="323"/>
      <c r="E72" s="323"/>
      <c r="F72" s="325"/>
      <c r="G72" s="324" t="s">
        <v>5</v>
      </c>
      <c r="H72" s="323"/>
      <c r="I72" s="323"/>
      <c r="J72" s="299"/>
      <c r="K72" s="300"/>
      <c r="L72" s="210"/>
      <c r="M72" s="209" t="str">
        <f>IF(P72="","NA",IF(P72&lt;'Interest Rate'!$E$3,P72,"NA"))</f>
        <v>NA</v>
      </c>
      <c r="N72" s="207" t="str">
        <f>IF(OR(O72="",P72=""),"NA",ROUND(YEARFRAC(O72,P72)*12,0))</f>
        <v>NA</v>
      </c>
      <c r="O72" s="322"/>
      <c r="P72" s="322"/>
      <c r="Q72" s="207"/>
      <c r="R72" s="208"/>
      <c r="S72" s="208"/>
      <c r="T72" s="207"/>
      <c r="U72" s="207"/>
      <c r="V72" s="208"/>
      <c r="W72" s="208"/>
      <c r="X72" s="207"/>
      <c r="Y72" s="299"/>
      <c r="Z72" s="207" t="str">
        <f>'Interest Rate'!$E$2</f>
        <v>VND</v>
      </c>
      <c r="AA72" s="207"/>
      <c r="AB72" s="207"/>
      <c r="AC72" s="207"/>
      <c r="AD72" s="207"/>
      <c r="AE72" s="321" t="s">
        <v>389</v>
      </c>
      <c r="AF72" s="205"/>
      <c r="AG72" s="319">
        <v>5</v>
      </c>
      <c r="AH72" s="207"/>
      <c r="AI72" s="207"/>
      <c r="AJ72" s="207"/>
      <c r="AK72" s="321"/>
      <c r="AL72" s="320"/>
      <c r="AM72" s="319"/>
      <c r="AN72" s="198">
        <f>SUM(AO72:AP72)</f>
        <v>0</v>
      </c>
      <c r="AO72" s="318"/>
      <c r="AP72" s="317"/>
      <c r="AQ72" s="299"/>
      <c r="AR72" s="202"/>
      <c r="AS72" s="202"/>
      <c r="AT72" s="298"/>
      <c r="AU72" s="297"/>
      <c r="AV72" s="198"/>
      <c r="AW72" s="198"/>
      <c r="AX72" s="198"/>
      <c r="AY72" s="198"/>
      <c r="AZ72" s="198"/>
      <c r="BA72" s="298"/>
      <c r="BB72" s="297"/>
      <c r="BC72" s="198"/>
      <c r="BD72" s="199"/>
      <c r="BE72" s="199"/>
      <c r="BF72" s="198"/>
      <c r="BG72" s="198"/>
      <c r="BH72" s="199"/>
      <c r="BI72" s="198"/>
    </row>
    <row r="73" spans="1:61" s="197" customFormat="1" x14ac:dyDescent="0.25">
      <c r="A73" s="299"/>
      <c r="B73" s="326" t="s">
        <v>5</v>
      </c>
      <c r="C73" s="323"/>
      <c r="D73" s="323"/>
      <c r="E73" s="323"/>
      <c r="F73" s="325"/>
      <c r="G73" s="324" t="s">
        <v>5</v>
      </c>
      <c r="H73" s="323"/>
      <c r="I73" s="323"/>
      <c r="J73" s="299"/>
      <c r="K73" s="300"/>
      <c r="L73" s="210"/>
      <c r="M73" s="209" t="str">
        <f>IF(P73="","NA",IF(P73&lt;'Interest Rate'!$E$3,P73,"NA"))</f>
        <v>NA</v>
      </c>
      <c r="N73" s="207" t="str">
        <f>IF(OR(O73="",P73=""),"NA",ROUND(YEARFRAC(O73,P73)*12,0))</f>
        <v>NA</v>
      </c>
      <c r="O73" s="322"/>
      <c r="P73" s="322"/>
      <c r="Q73" s="207"/>
      <c r="R73" s="208"/>
      <c r="S73" s="208"/>
      <c r="T73" s="207"/>
      <c r="U73" s="207"/>
      <c r="V73" s="208"/>
      <c r="W73" s="208"/>
      <c r="X73" s="207"/>
      <c r="Y73" s="299"/>
      <c r="Z73" s="207" t="str">
        <f>'Interest Rate'!$E$2</f>
        <v>VND</v>
      </c>
      <c r="AA73" s="207"/>
      <c r="AB73" s="207"/>
      <c r="AC73" s="207"/>
      <c r="AD73" s="207"/>
      <c r="AE73" s="321" t="s">
        <v>389</v>
      </c>
      <c r="AF73" s="205"/>
      <c r="AG73" s="319">
        <v>5</v>
      </c>
      <c r="AH73" s="207"/>
      <c r="AI73" s="207"/>
      <c r="AJ73" s="207"/>
      <c r="AK73" s="321"/>
      <c r="AL73" s="320"/>
      <c r="AM73" s="319"/>
      <c r="AN73" s="198">
        <f>SUM(AO73:AP73)</f>
        <v>0</v>
      </c>
      <c r="AO73" s="318"/>
      <c r="AP73" s="317"/>
      <c r="AQ73" s="299"/>
      <c r="AR73" s="202"/>
      <c r="AS73" s="202"/>
      <c r="AT73" s="298"/>
      <c r="AU73" s="297"/>
      <c r="AV73" s="198"/>
      <c r="AW73" s="198"/>
      <c r="AX73" s="198"/>
      <c r="AY73" s="198"/>
      <c r="AZ73" s="198"/>
      <c r="BA73" s="298"/>
      <c r="BB73" s="297"/>
      <c r="BC73" s="198"/>
      <c r="BD73" s="199"/>
      <c r="BE73" s="199"/>
      <c r="BF73" s="198"/>
      <c r="BG73" s="198"/>
      <c r="BH73" s="199"/>
      <c r="BI73" s="198"/>
    </row>
    <row r="74" spans="1:61" s="197" customFormat="1" x14ac:dyDescent="0.25">
      <c r="A74" s="299"/>
      <c r="B74" s="326" t="s">
        <v>5</v>
      </c>
      <c r="C74" s="323"/>
      <c r="D74" s="323"/>
      <c r="E74" s="323"/>
      <c r="F74" s="325"/>
      <c r="G74" s="324" t="s">
        <v>5</v>
      </c>
      <c r="H74" s="323"/>
      <c r="I74" s="323"/>
      <c r="J74" s="299"/>
      <c r="K74" s="300"/>
      <c r="L74" s="210"/>
      <c r="M74" s="209" t="str">
        <f>IF(P74="","NA",IF(P74&lt;'Interest Rate'!$E$3,P74,"NA"))</f>
        <v>NA</v>
      </c>
      <c r="N74" s="207" t="str">
        <f>IF(OR(O74="",P74=""),"NA",ROUND(YEARFRAC(O74,P74)*12,0))</f>
        <v>NA</v>
      </c>
      <c r="O74" s="322"/>
      <c r="P74" s="322"/>
      <c r="Q74" s="207"/>
      <c r="R74" s="208"/>
      <c r="S74" s="208"/>
      <c r="T74" s="207"/>
      <c r="U74" s="207"/>
      <c r="V74" s="208"/>
      <c r="W74" s="208"/>
      <c r="X74" s="207"/>
      <c r="Y74" s="299"/>
      <c r="Z74" s="207" t="str">
        <f>'Interest Rate'!$E$2</f>
        <v>VND</v>
      </c>
      <c r="AA74" s="207"/>
      <c r="AB74" s="207"/>
      <c r="AC74" s="207"/>
      <c r="AD74" s="207"/>
      <c r="AE74" s="321" t="s">
        <v>389</v>
      </c>
      <c r="AF74" s="205"/>
      <c r="AG74" s="319">
        <v>5</v>
      </c>
      <c r="AH74" s="207"/>
      <c r="AI74" s="207"/>
      <c r="AJ74" s="207"/>
      <c r="AK74" s="321"/>
      <c r="AL74" s="320"/>
      <c r="AM74" s="319"/>
      <c r="AN74" s="198">
        <f>SUM(AO74:AP74)</f>
        <v>0</v>
      </c>
      <c r="AO74" s="318"/>
      <c r="AP74" s="317"/>
      <c r="AQ74" s="299"/>
      <c r="AR74" s="202"/>
      <c r="AS74" s="202"/>
      <c r="AT74" s="298"/>
      <c r="AU74" s="297"/>
      <c r="AV74" s="198"/>
      <c r="AW74" s="198"/>
      <c r="AX74" s="198"/>
      <c r="AY74" s="198"/>
      <c r="AZ74" s="198"/>
      <c r="BA74" s="298"/>
      <c r="BB74" s="297"/>
      <c r="BC74" s="198"/>
      <c r="BD74" s="199"/>
      <c r="BE74" s="199"/>
      <c r="BF74" s="198"/>
      <c r="BG74" s="198"/>
      <c r="BH74" s="199"/>
      <c r="BI74" s="198"/>
    </row>
    <row r="75" spans="1:61" s="197" customFormat="1" x14ac:dyDescent="0.25">
      <c r="A75" s="299"/>
      <c r="B75" s="326" t="s">
        <v>5</v>
      </c>
      <c r="C75" s="323"/>
      <c r="D75" s="323"/>
      <c r="E75" s="323"/>
      <c r="F75" s="325"/>
      <c r="G75" s="324" t="s">
        <v>5</v>
      </c>
      <c r="H75" s="323"/>
      <c r="I75" s="323"/>
      <c r="J75" s="299"/>
      <c r="K75" s="300"/>
      <c r="L75" s="210"/>
      <c r="M75" s="209" t="str">
        <f>IF(P75="","NA",IF(P75&lt;'Interest Rate'!$E$3,P75,"NA"))</f>
        <v>NA</v>
      </c>
      <c r="N75" s="207" t="str">
        <f>IF(OR(O75="",P75=""),"NA",ROUND(YEARFRAC(O75,P75)*12,0))</f>
        <v>NA</v>
      </c>
      <c r="O75" s="322"/>
      <c r="P75" s="322"/>
      <c r="Q75" s="207"/>
      <c r="R75" s="208"/>
      <c r="S75" s="208"/>
      <c r="T75" s="207"/>
      <c r="U75" s="207"/>
      <c r="V75" s="208"/>
      <c r="W75" s="208"/>
      <c r="X75" s="207"/>
      <c r="Y75" s="299"/>
      <c r="Z75" s="207" t="str">
        <f>'Interest Rate'!$E$2</f>
        <v>VND</v>
      </c>
      <c r="AA75" s="207"/>
      <c r="AB75" s="207"/>
      <c r="AC75" s="207"/>
      <c r="AD75" s="207"/>
      <c r="AE75" s="321" t="s">
        <v>389</v>
      </c>
      <c r="AF75" s="205"/>
      <c r="AG75" s="319">
        <v>5</v>
      </c>
      <c r="AH75" s="207"/>
      <c r="AI75" s="207"/>
      <c r="AJ75" s="207"/>
      <c r="AK75" s="321"/>
      <c r="AL75" s="320"/>
      <c r="AM75" s="319"/>
      <c r="AN75" s="198">
        <f>SUM(AO75:AP75)</f>
        <v>0</v>
      </c>
      <c r="AO75" s="318"/>
      <c r="AP75" s="317"/>
      <c r="AQ75" s="299"/>
      <c r="AR75" s="202"/>
      <c r="AS75" s="202"/>
      <c r="AT75" s="298"/>
      <c r="AU75" s="297"/>
      <c r="AV75" s="198"/>
      <c r="AW75" s="198"/>
      <c r="AX75" s="198"/>
      <c r="AY75" s="198"/>
      <c r="AZ75" s="198"/>
      <c r="BA75" s="298"/>
      <c r="BB75" s="297"/>
      <c r="BC75" s="198"/>
      <c r="BD75" s="199"/>
      <c r="BE75" s="199"/>
      <c r="BF75" s="198"/>
      <c r="BG75" s="198"/>
      <c r="BH75" s="199"/>
      <c r="BI75" s="198"/>
    </row>
    <row r="76" spans="1:61" s="197" customFormat="1" x14ac:dyDescent="0.25">
      <c r="A76" s="299"/>
      <c r="B76" s="326" t="s">
        <v>5</v>
      </c>
      <c r="C76" s="323"/>
      <c r="D76" s="323"/>
      <c r="E76" s="323"/>
      <c r="F76" s="325"/>
      <c r="G76" s="324" t="s">
        <v>5</v>
      </c>
      <c r="H76" s="323"/>
      <c r="I76" s="323"/>
      <c r="J76" s="299"/>
      <c r="K76" s="300"/>
      <c r="L76" s="210"/>
      <c r="M76" s="209" t="str">
        <f>IF(P76="","NA",IF(P76&lt;'Interest Rate'!$E$3,P76,"NA"))</f>
        <v>NA</v>
      </c>
      <c r="N76" s="207" t="str">
        <f>IF(OR(O76="",P76=""),"NA",ROUND(YEARFRAC(O76,P76)*12,0))</f>
        <v>NA</v>
      </c>
      <c r="O76" s="322"/>
      <c r="P76" s="322"/>
      <c r="Q76" s="207"/>
      <c r="R76" s="208"/>
      <c r="S76" s="208"/>
      <c r="T76" s="207"/>
      <c r="U76" s="207"/>
      <c r="V76" s="208"/>
      <c r="W76" s="208"/>
      <c r="X76" s="207"/>
      <c r="Y76" s="299"/>
      <c r="Z76" s="207" t="str">
        <f>'Interest Rate'!$E$2</f>
        <v>VND</v>
      </c>
      <c r="AA76" s="207"/>
      <c r="AB76" s="207"/>
      <c r="AC76" s="207"/>
      <c r="AD76" s="207"/>
      <c r="AE76" s="321" t="s">
        <v>389</v>
      </c>
      <c r="AF76" s="205"/>
      <c r="AG76" s="319">
        <v>5</v>
      </c>
      <c r="AH76" s="207"/>
      <c r="AI76" s="207"/>
      <c r="AJ76" s="207"/>
      <c r="AK76" s="321"/>
      <c r="AL76" s="320"/>
      <c r="AM76" s="319"/>
      <c r="AN76" s="198">
        <f>SUM(AO76:AP76)</f>
        <v>0</v>
      </c>
      <c r="AO76" s="318"/>
      <c r="AP76" s="317"/>
      <c r="AQ76" s="299"/>
      <c r="AR76" s="202"/>
      <c r="AS76" s="202"/>
      <c r="AT76" s="298"/>
      <c r="AU76" s="297"/>
      <c r="AV76" s="198"/>
      <c r="AW76" s="198"/>
      <c r="AX76" s="198"/>
      <c r="AY76" s="198"/>
      <c r="AZ76" s="198"/>
      <c r="BA76" s="298"/>
      <c r="BB76" s="297"/>
      <c r="BC76" s="198"/>
      <c r="BD76" s="199"/>
      <c r="BE76" s="199"/>
      <c r="BF76" s="198"/>
      <c r="BG76" s="198"/>
      <c r="BH76" s="199"/>
      <c r="BI76" s="198"/>
    </row>
    <row r="77" spans="1:61" s="197" customFormat="1" x14ac:dyDescent="0.25">
      <c r="A77" s="299"/>
      <c r="B77" s="326" t="s">
        <v>5</v>
      </c>
      <c r="C77" s="323"/>
      <c r="D77" s="323"/>
      <c r="E77" s="323"/>
      <c r="F77" s="325"/>
      <c r="G77" s="324" t="s">
        <v>5</v>
      </c>
      <c r="H77" s="323"/>
      <c r="I77" s="323"/>
      <c r="J77" s="299"/>
      <c r="K77" s="300"/>
      <c r="L77" s="210"/>
      <c r="M77" s="209" t="str">
        <f>IF(P77="","NA",IF(P77&lt;'Interest Rate'!$E$3,P77,"NA"))</f>
        <v>NA</v>
      </c>
      <c r="N77" s="207" t="str">
        <f>IF(OR(O77="",P77=""),"NA",ROUND(YEARFRAC(O77,P77)*12,0))</f>
        <v>NA</v>
      </c>
      <c r="O77" s="322"/>
      <c r="P77" s="322"/>
      <c r="Q77" s="207"/>
      <c r="R77" s="208"/>
      <c r="S77" s="208"/>
      <c r="T77" s="207"/>
      <c r="U77" s="207"/>
      <c r="V77" s="208"/>
      <c r="W77" s="208"/>
      <c r="X77" s="207"/>
      <c r="Y77" s="299"/>
      <c r="Z77" s="207" t="str">
        <f>'Interest Rate'!$E$2</f>
        <v>VND</v>
      </c>
      <c r="AA77" s="207"/>
      <c r="AB77" s="207"/>
      <c r="AC77" s="207"/>
      <c r="AD77" s="207"/>
      <c r="AE77" s="321" t="s">
        <v>389</v>
      </c>
      <c r="AF77" s="205"/>
      <c r="AG77" s="319">
        <v>5</v>
      </c>
      <c r="AH77" s="207"/>
      <c r="AI77" s="207"/>
      <c r="AJ77" s="207"/>
      <c r="AK77" s="321"/>
      <c r="AL77" s="320"/>
      <c r="AM77" s="319"/>
      <c r="AN77" s="198">
        <f>SUM(AO77:AP77)</f>
        <v>0</v>
      </c>
      <c r="AO77" s="318"/>
      <c r="AP77" s="317"/>
      <c r="AQ77" s="299"/>
      <c r="AR77" s="202"/>
      <c r="AS77" s="202"/>
      <c r="AT77" s="298"/>
      <c r="AU77" s="297"/>
      <c r="AV77" s="198"/>
      <c r="AW77" s="198"/>
      <c r="AX77" s="198"/>
      <c r="AY77" s="198"/>
      <c r="AZ77" s="198"/>
      <c r="BA77" s="298"/>
      <c r="BB77" s="297"/>
      <c r="BC77" s="198"/>
      <c r="BD77" s="199"/>
      <c r="BE77" s="199"/>
      <c r="BF77" s="198"/>
      <c r="BG77" s="198"/>
      <c r="BH77" s="199"/>
      <c r="BI77" s="198"/>
    </row>
    <row r="78" spans="1:61" s="197" customFormat="1" x14ac:dyDescent="0.25">
      <c r="A78" s="299"/>
      <c r="B78" s="326" t="s">
        <v>5</v>
      </c>
      <c r="C78" s="323"/>
      <c r="D78" s="323"/>
      <c r="E78" s="323"/>
      <c r="F78" s="325"/>
      <c r="G78" s="324" t="s">
        <v>5</v>
      </c>
      <c r="H78" s="323"/>
      <c r="I78" s="323"/>
      <c r="J78" s="299"/>
      <c r="K78" s="300"/>
      <c r="L78" s="210"/>
      <c r="M78" s="209" t="str">
        <f>IF(P78="","NA",IF(P78&lt;'Interest Rate'!$E$3,P78,"NA"))</f>
        <v>NA</v>
      </c>
      <c r="N78" s="207" t="str">
        <f>IF(OR(O78="",P78=""),"NA",ROUND(YEARFRAC(O78,P78)*12,0))</f>
        <v>NA</v>
      </c>
      <c r="O78" s="322"/>
      <c r="P78" s="322"/>
      <c r="Q78" s="207"/>
      <c r="R78" s="208"/>
      <c r="S78" s="208"/>
      <c r="T78" s="207"/>
      <c r="U78" s="207"/>
      <c r="V78" s="208"/>
      <c r="W78" s="208"/>
      <c r="X78" s="207"/>
      <c r="Y78" s="299"/>
      <c r="Z78" s="207" t="str">
        <f>'Interest Rate'!$E$2</f>
        <v>VND</v>
      </c>
      <c r="AA78" s="207"/>
      <c r="AB78" s="207"/>
      <c r="AC78" s="207"/>
      <c r="AD78" s="207"/>
      <c r="AE78" s="321" t="s">
        <v>389</v>
      </c>
      <c r="AF78" s="205"/>
      <c r="AG78" s="319">
        <v>5</v>
      </c>
      <c r="AH78" s="207"/>
      <c r="AI78" s="207"/>
      <c r="AJ78" s="207"/>
      <c r="AK78" s="321"/>
      <c r="AL78" s="320"/>
      <c r="AM78" s="319"/>
      <c r="AN78" s="198">
        <f>SUM(AO78:AP78)</f>
        <v>0</v>
      </c>
      <c r="AO78" s="318"/>
      <c r="AP78" s="317"/>
      <c r="AQ78" s="299"/>
      <c r="AR78" s="202"/>
      <c r="AS78" s="202"/>
      <c r="AT78" s="298"/>
      <c r="AU78" s="297"/>
      <c r="AV78" s="198"/>
      <c r="AW78" s="198"/>
      <c r="AX78" s="198"/>
      <c r="AY78" s="198"/>
      <c r="AZ78" s="198"/>
      <c r="BA78" s="298"/>
      <c r="BB78" s="297"/>
      <c r="BC78" s="198"/>
      <c r="BD78" s="199"/>
      <c r="BE78" s="199"/>
      <c r="BF78" s="198"/>
      <c r="BG78" s="198"/>
      <c r="BH78" s="199"/>
      <c r="BI78" s="198"/>
    </row>
    <row r="79" spans="1:61" s="197" customFormat="1" x14ac:dyDescent="0.25">
      <c r="A79" s="299"/>
      <c r="B79" s="326" t="s">
        <v>5</v>
      </c>
      <c r="C79" s="323"/>
      <c r="D79" s="323"/>
      <c r="E79" s="323"/>
      <c r="F79" s="325"/>
      <c r="G79" s="324" t="s">
        <v>5</v>
      </c>
      <c r="H79" s="323"/>
      <c r="I79" s="323"/>
      <c r="J79" s="299"/>
      <c r="K79" s="300"/>
      <c r="L79" s="210"/>
      <c r="M79" s="209" t="str">
        <f>IF(P79="","NA",IF(P79&lt;'Interest Rate'!$E$3,P79,"NA"))</f>
        <v>NA</v>
      </c>
      <c r="N79" s="207" t="str">
        <f>IF(OR(O79="",P79=""),"NA",ROUND(YEARFRAC(O79,P79)*12,0))</f>
        <v>NA</v>
      </c>
      <c r="O79" s="322"/>
      <c r="P79" s="322"/>
      <c r="Q79" s="207"/>
      <c r="R79" s="208"/>
      <c r="S79" s="208"/>
      <c r="T79" s="207"/>
      <c r="U79" s="207"/>
      <c r="V79" s="208"/>
      <c r="W79" s="208"/>
      <c r="X79" s="207"/>
      <c r="Y79" s="299"/>
      <c r="Z79" s="207" t="str">
        <f>'Interest Rate'!$E$2</f>
        <v>VND</v>
      </c>
      <c r="AA79" s="207"/>
      <c r="AB79" s="207"/>
      <c r="AC79" s="207"/>
      <c r="AD79" s="207"/>
      <c r="AE79" s="321" t="s">
        <v>388</v>
      </c>
      <c r="AF79" s="205"/>
      <c r="AG79" s="319">
        <v>5</v>
      </c>
      <c r="AH79" s="207"/>
      <c r="AI79" s="207"/>
      <c r="AJ79" s="207"/>
      <c r="AK79" s="321"/>
      <c r="AL79" s="320"/>
      <c r="AM79" s="319"/>
      <c r="AN79" s="198">
        <f>SUM(AO79:AP79)</f>
        <v>0</v>
      </c>
      <c r="AO79" s="318"/>
      <c r="AP79" s="317"/>
      <c r="AQ79" s="299"/>
      <c r="AR79" s="202"/>
      <c r="AS79" s="202"/>
      <c r="AT79" s="298"/>
      <c r="AU79" s="297"/>
      <c r="AV79" s="198"/>
      <c r="AW79" s="198"/>
      <c r="AX79" s="198"/>
      <c r="AY79" s="198"/>
      <c r="AZ79" s="198"/>
      <c r="BA79" s="298"/>
      <c r="BB79" s="297"/>
      <c r="BC79" s="198"/>
      <c r="BD79" s="199"/>
      <c r="BE79" s="199"/>
      <c r="BF79" s="198"/>
      <c r="BG79" s="198"/>
      <c r="BH79" s="199"/>
      <c r="BI79" s="198"/>
    </row>
    <row r="80" spans="1:61" s="197" customFormat="1" x14ac:dyDescent="0.25">
      <c r="A80" s="299"/>
      <c r="B80" s="326" t="s">
        <v>5</v>
      </c>
      <c r="C80" s="323"/>
      <c r="D80" s="323"/>
      <c r="E80" s="323"/>
      <c r="F80" s="325"/>
      <c r="G80" s="324" t="s">
        <v>5</v>
      </c>
      <c r="H80" s="323"/>
      <c r="I80" s="323"/>
      <c r="J80" s="299"/>
      <c r="K80" s="300"/>
      <c r="L80" s="210"/>
      <c r="M80" s="209" t="str">
        <f>IF(P80="","NA",IF(P80&lt;'Interest Rate'!$E$3,P80,"NA"))</f>
        <v>NA</v>
      </c>
      <c r="N80" s="207" t="str">
        <f>IF(OR(O80="",P80=""),"NA",ROUND(YEARFRAC(O80,P80)*12,0))</f>
        <v>NA</v>
      </c>
      <c r="O80" s="322"/>
      <c r="P80" s="322"/>
      <c r="Q80" s="207"/>
      <c r="R80" s="208"/>
      <c r="S80" s="208"/>
      <c r="T80" s="207"/>
      <c r="U80" s="207"/>
      <c r="V80" s="208"/>
      <c r="W80" s="208"/>
      <c r="X80" s="207"/>
      <c r="Y80" s="299"/>
      <c r="Z80" s="207" t="str">
        <f>'Interest Rate'!$E$2</f>
        <v>VND</v>
      </c>
      <c r="AA80" s="207"/>
      <c r="AB80" s="207"/>
      <c r="AC80" s="207"/>
      <c r="AD80" s="207"/>
      <c r="AE80" s="321" t="s">
        <v>389</v>
      </c>
      <c r="AF80" s="205"/>
      <c r="AG80" s="319">
        <v>5</v>
      </c>
      <c r="AH80" s="207"/>
      <c r="AI80" s="207"/>
      <c r="AJ80" s="207"/>
      <c r="AK80" s="321"/>
      <c r="AL80" s="320"/>
      <c r="AM80" s="319"/>
      <c r="AN80" s="198">
        <f>SUM(AO80:AP80)</f>
        <v>0</v>
      </c>
      <c r="AO80" s="318"/>
      <c r="AP80" s="317"/>
      <c r="AQ80" s="299"/>
      <c r="AR80" s="202"/>
      <c r="AS80" s="202"/>
      <c r="AT80" s="298"/>
      <c r="AU80" s="297"/>
      <c r="AV80" s="198"/>
      <c r="AW80" s="198"/>
      <c r="AX80" s="198"/>
      <c r="AY80" s="198"/>
      <c r="AZ80" s="198"/>
      <c r="BA80" s="298"/>
      <c r="BB80" s="297"/>
      <c r="BC80" s="198"/>
      <c r="BD80" s="199"/>
      <c r="BE80" s="199"/>
      <c r="BF80" s="198"/>
      <c r="BG80" s="198"/>
      <c r="BH80" s="199"/>
      <c r="BI80" s="198"/>
    </row>
    <row r="81" spans="1:61" s="197" customFormat="1" x14ac:dyDescent="0.25">
      <c r="A81" s="299"/>
      <c r="B81" s="326" t="s">
        <v>5</v>
      </c>
      <c r="C81" s="323"/>
      <c r="D81" s="323"/>
      <c r="E81" s="323"/>
      <c r="F81" s="325"/>
      <c r="G81" s="324" t="s">
        <v>5</v>
      </c>
      <c r="H81" s="323"/>
      <c r="I81" s="323"/>
      <c r="J81" s="299"/>
      <c r="K81" s="300"/>
      <c r="L81" s="210"/>
      <c r="M81" s="209" t="str">
        <f>IF(P81="","NA",IF(P81&lt;'Interest Rate'!$E$3,P81,"NA"))</f>
        <v>NA</v>
      </c>
      <c r="N81" s="207" t="str">
        <f>IF(OR(O81="",P81=""),"NA",ROUND(YEARFRAC(O81,P81)*12,0))</f>
        <v>NA</v>
      </c>
      <c r="O81" s="322"/>
      <c r="P81" s="322"/>
      <c r="Q81" s="207"/>
      <c r="R81" s="208"/>
      <c r="S81" s="208"/>
      <c r="T81" s="207"/>
      <c r="U81" s="207"/>
      <c r="V81" s="208"/>
      <c r="W81" s="208"/>
      <c r="X81" s="207"/>
      <c r="Y81" s="299"/>
      <c r="Z81" s="207" t="str">
        <f>'Interest Rate'!$E$2</f>
        <v>VND</v>
      </c>
      <c r="AA81" s="207"/>
      <c r="AB81" s="207"/>
      <c r="AC81" s="207"/>
      <c r="AD81" s="207"/>
      <c r="AE81" s="321" t="s">
        <v>388</v>
      </c>
      <c r="AF81" s="205"/>
      <c r="AG81" s="319">
        <v>5</v>
      </c>
      <c r="AH81" s="207"/>
      <c r="AI81" s="207"/>
      <c r="AJ81" s="207"/>
      <c r="AK81" s="321"/>
      <c r="AL81" s="320"/>
      <c r="AM81" s="319"/>
      <c r="AN81" s="198">
        <f>SUM(AO81:AP81)</f>
        <v>0</v>
      </c>
      <c r="AO81" s="318"/>
      <c r="AP81" s="317"/>
      <c r="AQ81" s="299"/>
      <c r="AR81" s="202"/>
      <c r="AS81" s="202"/>
      <c r="AT81" s="298"/>
      <c r="AU81" s="297"/>
      <c r="AV81" s="198"/>
      <c r="AW81" s="198"/>
      <c r="AX81" s="198"/>
      <c r="AY81" s="198"/>
      <c r="AZ81" s="198"/>
      <c r="BA81" s="298"/>
      <c r="BB81" s="297"/>
      <c r="BC81" s="198"/>
      <c r="BD81" s="199"/>
      <c r="BE81" s="199"/>
      <c r="BF81" s="198"/>
      <c r="BG81" s="198"/>
      <c r="BH81" s="199"/>
      <c r="BI81" s="198"/>
    </row>
    <row r="82" spans="1:61" s="197" customFormat="1" x14ac:dyDescent="0.25">
      <c r="A82" s="299"/>
      <c r="B82" s="326" t="s">
        <v>5</v>
      </c>
      <c r="C82" s="323"/>
      <c r="D82" s="323"/>
      <c r="E82" s="323"/>
      <c r="F82" s="325"/>
      <c r="G82" s="324" t="s">
        <v>5</v>
      </c>
      <c r="H82" s="323"/>
      <c r="I82" s="323"/>
      <c r="J82" s="299"/>
      <c r="K82" s="300"/>
      <c r="L82" s="210"/>
      <c r="M82" s="209" t="str">
        <f>IF(P82="","NA",IF(P82&lt;'Interest Rate'!$E$3,P82,"NA"))</f>
        <v>NA</v>
      </c>
      <c r="N82" s="207" t="str">
        <f>IF(OR(O82="",P82=""),"NA",ROUND(YEARFRAC(O82,P82)*12,0))</f>
        <v>NA</v>
      </c>
      <c r="O82" s="322"/>
      <c r="P82" s="322"/>
      <c r="Q82" s="207"/>
      <c r="R82" s="208"/>
      <c r="S82" s="208"/>
      <c r="T82" s="207"/>
      <c r="U82" s="207"/>
      <c r="V82" s="208"/>
      <c r="W82" s="208"/>
      <c r="X82" s="207"/>
      <c r="Y82" s="299"/>
      <c r="Z82" s="207" t="str">
        <f>'Interest Rate'!$E$2</f>
        <v>VND</v>
      </c>
      <c r="AA82" s="207"/>
      <c r="AB82" s="207"/>
      <c r="AC82" s="207"/>
      <c r="AD82" s="207"/>
      <c r="AE82" s="321" t="s">
        <v>389</v>
      </c>
      <c r="AF82" s="205"/>
      <c r="AG82" s="319">
        <v>5</v>
      </c>
      <c r="AH82" s="207"/>
      <c r="AI82" s="207"/>
      <c r="AJ82" s="207"/>
      <c r="AK82" s="321"/>
      <c r="AL82" s="320"/>
      <c r="AM82" s="319"/>
      <c r="AN82" s="198">
        <f>SUM(AO82:AP82)</f>
        <v>0</v>
      </c>
      <c r="AO82" s="318"/>
      <c r="AP82" s="317"/>
      <c r="AQ82" s="299"/>
      <c r="AR82" s="202"/>
      <c r="AS82" s="202"/>
      <c r="AT82" s="298"/>
      <c r="AU82" s="297"/>
      <c r="AV82" s="198"/>
      <c r="AW82" s="198"/>
      <c r="AX82" s="198"/>
      <c r="AY82" s="198"/>
      <c r="AZ82" s="198"/>
      <c r="BA82" s="298"/>
      <c r="BB82" s="297"/>
      <c r="BC82" s="198"/>
      <c r="BD82" s="199"/>
      <c r="BE82" s="199"/>
      <c r="BF82" s="198"/>
      <c r="BG82" s="198"/>
      <c r="BH82" s="199"/>
      <c r="BI82" s="198"/>
    </row>
    <row r="83" spans="1:61" s="197" customFormat="1" x14ac:dyDescent="0.25">
      <c r="A83" s="299"/>
      <c r="B83" s="326" t="s">
        <v>5</v>
      </c>
      <c r="C83" s="323"/>
      <c r="D83" s="323"/>
      <c r="E83" s="323"/>
      <c r="F83" s="325"/>
      <c r="G83" s="324" t="s">
        <v>5</v>
      </c>
      <c r="H83" s="323"/>
      <c r="I83" s="323"/>
      <c r="J83" s="299"/>
      <c r="K83" s="300"/>
      <c r="L83" s="210"/>
      <c r="M83" s="209" t="str">
        <f>IF(P83="","NA",IF(P83&lt;'Interest Rate'!$E$3,P83,"NA"))</f>
        <v>NA</v>
      </c>
      <c r="N83" s="207" t="str">
        <f>IF(OR(O83="",P83=""),"NA",ROUND(YEARFRAC(O83,P83)*12,0))</f>
        <v>NA</v>
      </c>
      <c r="O83" s="322"/>
      <c r="P83" s="322"/>
      <c r="Q83" s="207"/>
      <c r="R83" s="208"/>
      <c r="S83" s="208"/>
      <c r="T83" s="207"/>
      <c r="U83" s="207"/>
      <c r="V83" s="208"/>
      <c r="W83" s="208"/>
      <c r="X83" s="207"/>
      <c r="Y83" s="299"/>
      <c r="Z83" s="207" t="str">
        <f>'Interest Rate'!$E$2</f>
        <v>VND</v>
      </c>
      <c r="AA83" s="207"/>
      <c r="AB83" s="207"/>
      <c r="AC83" s="207"/>
      <c r="AD83" s="207"/>
      <c r="AE83" s="321" t="s">
        <v>388</v>
      </c>
      <c r="AF83" s="205"/>
      <c r="AG83" s="319">
        <v>5</v>
      </c>
      <c r="AH83" s="207"/>
      <c r="AI83" s="207"/>
      <c r="AJ83" s="207"/>
      <c r="AK83" s="321"/>
      <c r="AL83" s="320"/>
      <c r="AM83" s="319"/>
      <c r="AN83" s="198">
        <f>SUM(AO83:AP83)</f>
        <v>0</v>
      </c>
      <c r="AO83" s="318"/>
      <c r="AP83" s="317"/>
      <c r="AQ83" s="299"/>
      <c r="AR83" s="202"/>
      <c r="AS83" s="202"/>
      <c r="AT83" s="298"/>
      <c r="AU83" s="297"/>
      <c r="AV83" s="198"/>
      <c r="AW83" s="198"/>
      <c r="AX83" s="198"/>
      <c r="AY83" s="198"/>
      <c r="AZ83" s="198"/>
      <c r="BA83" s="298"/>
      <c r="BB83" s="297"/>
      <c r="BC83" s="198"/>
      <c r="BD83" s="199"/>
      <c r="BE83" s="199"/>
      <c r="BF83" s="198"/>
      <c r="BG83" s="198"/>
      <c r="BH83" s="199"/>
      <c r="BI83" s="198"/>
    </row>
    <row r="84" spans="1:61" s="197" customFormat="1" x14ac:dyDescent="0.25">
      <c r="A84" s="299"/>
      <c r="B84" s="326" t="s">
        <v>5</v>
      </c>
      <c r="C84" s="323"/>
      <c r="D84" s="323"/>
      <c r="E84" s="323"/>
      <c r="F84" s="325"/>
      <c r="G84" s="324" t="s">
        <v>5</v>
      </c>
      <c r="H84" s="323"/>
      <c r="I84" s="323"/>
      <c r="J84" s="299"/>
      <c r="K84" s="300"/>
      <c r="L84" s="210"/>
      <c r="M84" s="209" t="str">
        <f>IF(P84="","NA",IF(P84&lt;'Interest Rate'!$E$3,P84,"NA"))</f>
        <v>NA</v>
      </c>
      <c r="N84" s="207" t="str">
        <f>IF(OR(O84="",P84=""),"NA",ROUND(YEARFRAC(O84,P84)*12,0))</f>
        <v>NA</v>
      </c>
      <c r="O84" s="322"/>
      <c r="P84" s="322"/>
      <c r="Q84" s="207"/>
      <c r="R84" s="208"/>
      <c r="S84" s="208"/>
      <c r="T84" s="207"/>
      <c r="U84" s="207"/>
      <c r="V84" s="208"/>
      <c r="W84" s="208"/>
      <c r="X84" s="207"/>
      <c r="Y84" s="299"/>
      <c r="Z84" s="207" t="str">
        <f>'Interest Rate'!$E$2</f>
        <v>VND</v>
      </c>
      <c r="AA84" s="207"/>
      <c r="AB84" s="207"/>
      <c r="AC84" s="207"/>
      <c r="AD84" s="207"/>
      <c r="AE84" s="321" t="s">
        <v>389</v>
      </c>
      <c r="AF84" s="205"/>
      <c r="AG84" s="319">
        <v>5</v>
      </c>
      <c r="AH84" s="207"/>
      <c r="AI84" s="207"/>
      <c r="AJ84" s="207"/>
      <c r="AK84" s="321"/>
      <c r="AL84" s="320"/>
      <c r="AM84" s="319"/>
      <c r="AN84" s="198">
        <f>SUM(AO84:AP84)</f>
        <v>0</v>
      </c>
      <c r="AO84" s="318"/>
      <c r="AP84" s="317"/>
      <c r="AQ84" s="299"/>
      <c r="AR84" s="202"/>
      <c r="AS84" s="202"/>
      <c r="AT84" s="298"/>
      <c r="AU84" s="297"/>
      <c r="AV84" s="198"/>
      <c r="AW84" s="198"/>
      <c r="AX84" s="198"/>
      <c r="AY84" s="198"/>
      <c r="AZ84" s="198"/>
      <c r="BA84" s="298"/>
      <c r="BB84" s="297"/>
      <c r="BC84" s="198"/>
      <c r="BD84" s="199"/>
      <c r="BE84" s="199"/>
      <c r="BF84" s="198"/>
      <c r="BG84" s="198"/>
      <c r="BH84" s="199"/>
      <c r="BI84" s="198"/>
    </row>
    <row r="85" spans="1:61" s="197" customFormat="1" x14ac:dyDescent="0.25">
      <c r="A85" s="299"/>
      <c r="B85" s="326" t="s">
        <v>5</v>
      </c>
      <c r="C85" s="323"/>
      <c r="D85" s="323"/>
      <c r="E85" s="323"/>
      <c r="F85" s="325"/>
      <c r="G85" s="324" t="s">
        <v>5</v>
      </c>
      <c r="H85" s="323"/>
      <c r="I85" s="323"/>
      <c r="J85" s="299"/>
      <c r="K85" s="300"/>
      <c r="L85" s="210"/>
      <c r="M85" s="209" t="str">
        <f>IF(P85="","NA",IF(P85&lt;'Interest Rate'!$E$3,P85,"NA"))</f>
        <v>NA</v>
      </c>
      <c r="N85" s="207" t="str">
        <f>IF(OR(O85="",P85=""),"NA",ROUND(YEARFRAC(O85,P85)*12,0))</f>
        <v>NA</v>
      </c>
      <c r="O85" s="322"/>
      <c r="P85" s="322"/>
      <c r="Q85" s="207"/>
      <c r="R85" s="208"/>
      <c r="S85" s="208"/>
      <c r="T85" s="207"/>
      <c r="U85" s="207"/>
      <c r="V85" s="208"/>
      <c r="W85" s="208"/>
      <c r="X85" s="207"/>
      <c r="Y85" s="299"/>
      <c r="Z85" s="207" t="str">
        <f>'Interest Rate'!$E$2</f>
        <v>VND</v>
      </c>
      <c r="AA85" s="207"/>
      <c r="AB85" s="207"/>
      <c r="AC85" s="207"/>
      <c r="AD85" s="207"/>
      <c r="AE85" s="321" t="s">
        <v>389</v>
      </c>
      <c r="AF85" s="205"/>
      <c r="AG85" s="319">
        <v>5</v>
      </c>
      <c r="AH85" s="207"/>
      <c r="AI85" s="207"/>
      <c r="AJ85" s="207"/>
      <c r="AK85" s="321"/>
      <c r="AL85" s="320"/>
      <c r="AM85" s="319"/>
      <c r="AN85" s="198">
        <f>SUM(AO85:AP85)</f>
        <v>0</v>
      </c>
      <c r="AO85" s="318"/>
      <c r="AP85" s="317"/>
      <c r="AQ85" s="299"/>
      <c r="AR85" s="202"/>
      <c r="AS85" s="202"/>
      <c r="AT85" s="298"/>
      <c r="AU85" s="297"/>
      <c r="AV85" s="198"/>
      <c r="AW85" s="198"/>
      <c r="AX85" s="198"/>
      <c r="AY85" s="198"/>
      <c r="AZ85" s="198"/>
      <c r="BA85" s="298"/>
      <c r="BB85" s="297"/>
      <c r="BC85" s="198"/>
      <c r="BD85" s="199"/>
      <c r="BE85" s="199"/>
      <c r="BF85" s="198"/>
      <c r="BG85" s="198"/>
      <c r="BH85" s="199"/>
      <c r="BI85" s="198"/>
    </row>
    <row r="86" spans="1:61" s="197" customFormat="1" x14ac:dyDescent="0.25">
      <c r="A86" s="299"/>
      <c r="B86" s="326" t="s">
        <v>5</v>
      </c>
      <c r="C86" s="323"/>
      <c r="D86" s="323"/>
      <c r="E86" s="323"/>
      <c r="F86" s="325"/>
      <c r="G86" s="324" t="s">
        <v>5</v>
      </c>
      <c r="H86" s="323"/>
      <c r="I86" s="323"/>
      <c r="J86" s="299"/>
      <c r="K86" s="300"/>
      <c r="L86" s="210"/>
      <c r="M86" s="209" t="str">
        <f>IF(P86="","NA",IF(P86&lt;'Interest Rate'!$E$3,P86,"NA"))</f>
        <v>NA</v>
      </c>
      <c r="N86" s="207" t="str">
        <f>IF(OR(O86="",P86=""),"NA",ROUND(YEARFRAC(O86,P86)*12,0))</f>
        <v>NA</v>
      </c>
      <c r="O86" s="322"/>
      <c r="P86" s="322"/>
      <c r="Q86" s="207"/>
      <c r="R86" s="208"/>
      <c r="S86" s="208"/>
      <c r="T86" s="207"/>
      <c r="U86" s="207"/>
      <c r="V86" s="208"/>
      <c r="W86" s="208"/>
      <c r="X86" s="207"/>
      <c r="Y86" s="299"/>
      <c r="Z86" s="207" t="str">
        <f>'Interest Rate'!$E$2</f>
        <v>VND</v>
      </c>
      <c r="AA86" s="207"/>
      <c r="AB86" s="207"/>
      <c r="AC86" s="207"/>
      <c r="AD86" s="207"/>
      <c r="AE86" s="321" t="s">
        <v>389</v>
      </c>
      <c r="AF86" s="205"/>
      <c r="AG86" s="319">
        <v>5</v>
      </c>
      <c r="AH86" s="207"/>
      <c r="AI86" s="207"/>
      <c r="AJ86" s="207"/>
      <c r="AK86" s="321"/>
      <c r="AL86" s="320"/>
      <c r="AM86" s="319"/>
      <c r="AN86" s="198">
        <f>SUM(AO86:AP86)</f>
        <v>0</v>
      </c>
      <c r="AO86" s="318"/>
      <c r="AP86" s="317"/>
      <c r="AQ86" s="299"/>
      <c r="AR86" s="202"/>
      <c r="AS86" s="202"/>
      <c r="AT86" s="298"/>
      <c r="AU86" s="297"/>
      <c r="AV86" s="198"/>
      <c r="AW86" s="198"/>
      <c r="AX86" s="198"/>
      <c r="AY86" s="198"/>
      <c r="AZ86" s="198"/>
      <c r="BA86" s="298"/>
      <c r="BB86" s="297"/>
      <c r="BC86" s="198"/>
      <c r="BD86" s="199"/>
      <c r="BE86" s="199"/>
      <c r="BF86" s="198"/>
      <c r="BG86" s="198"/>
      <c r="BH86" s="199"/>
      <c r="BI86" s="198"/>
    </row>
    <row r="87" spans="1:61" s="197" customFormat="1" x14ac:dyDescent="0.25">
      <c r="A87" s="299"/>
      <c r="B87" s="326" t="s">
        <v>5</v>
      </c>
      <c r="C87" s="323"/>
      <c r="D87" s="323"/>
      <c r="E87" s="323"/>
      <c r="F87" s="325"/>
      <c r="G87" s="324" t="s">
        <v>5</v>
      </c>
      <c r="H87" s="323"/>
      <c r="I87" s="323"/>
      <c r="J87" s="299"/>
      <c r="K87" s="300"/>
      <c r="L87" s="210"/>
      <c r="M87" s="209" t="str">
        <f>IF(P87="","NA",IF(P87&lt;'Interest Rate'!$E$3,P87,"NA"))</f>
        <v>NA</v>
      </c>
      <c r="N87" s="207" t="str">
        <f>IF(OR(O87="",P87=""),"NA",ROUND(YEARFRAC(O87,P87)*12,0))</f>
        <v>NA</v>
      </c>
      <c r="O87" s="322"/>
      <c r="P87" s="322"/>
      <c r="Q87" s="207"/>
      <c r="R87" s="208"/>
      <c r="S87" s="208"/>
      <c r="T87" s="207"/>
      <c r="U87" s="207"/>
      <c r="V87" s="208"/>
      <c r="W87" s="208"/>
      <c r="X87" s="207"/>
      <c r="Y87" s="299"/>
      <c r="Z87" s="207" t="str">
        <f>'Interest Rate'!$E$2</f>
        <v>VND</v>
      </c>
      <c r="AA87" s="207"/>
      <c r="AB87" s="207"/>
      <c r="AC87" s="207"/>
      <c r="AD87" s="207"/>
      <c r="AE87" s="321" t="s">
        <v>389</v>
      </c>
      <c r="AF87" s="205"/>
      <c r="AG87" s="319">
        <v>5</v>
      </c>
      <c r="AH87" s="207"/>
      <c r="AI87" s="207"/>
      <c r="AJ87" s="207"/>
      <c r="AK87" s="321"/>
      <c r="AL87" s="320"/>
      <c r="AM87" s="319"/>
      <c r="AN87" s="198">
        <f>SUM(AO87:AP87)</f>
        <v>0</v>
      </c>
      <c r="AO87" s="318"/>
      <c r="AP87" s="317"/>
      <c r="AQ87" s="299"/>
      <c r="AR87" s="202"/>
      <c r="AS87" s="202"/>
      <c r="AT87" s="298"/>
      <c r="AU87" s="297"/>
      <c r="AV87" s="198"/>
      <c r="AW87" s="198"/>
      <c r="AX87" s="198"/>
      <c r="AY87" s="198"/>
      <c r="AZ87" s="198"/>
      <c r="BA87" s="298"/>
      <c r="BB87" s="297"/>
      <c r="BC87" s="198"/>
      <c r="BD87" s="199"/>
      <c r="BE87" s="199"/>
      <c r="BF87" s="198"/>
      <c r="BG87" s="198"/>
      <c r="BH87" s="199"/>
      <c r="BI87" s="198"/>
    </row>
    <row r="88" spans="1:61" s="197" customFormat="1" x14ac:dyDescent="0.25">
      <c r="A88" s="299"/>
      <c r="B88" s="326" t="s">
        <v>5</v>
      </c>
      <c r="C88" s="323"/>
      <c r="D88" s="323"/>
      <c r="E88" s="323"/>
      <c r="F88" s="325"/>
      <c r="G88" s="324" t="s">
        <v>5</v>
      </c>
      <c r="H88" s="323"/>
      <c r="I88" s="323"/>
      <c r="J88" s="299"/>
      <c r="K88" s="300"/>
      <c r="L88" s="210"/>
      <c r="M88" s="209" t="str">
        <f>IF(P88="","NA",IF(P88&lt;'Interest Rate'!$E$3,P88,"NA"))</f>
        <v>NA</v>
      </c>
      <c r="N88" s="207" t="str">
        <f>IF(OR(O88="",P88=""),"NA",ROUND(YEARFRAC(O88,P88)*12,0))</f>
        <v>NA</v>
      </c>
      <c r="O88" s="322"/>
      <c r="P88" s="322"/>
      <c r="Q88" s="207"/>
      <c r="R88" s="208"/>
      <c r="S88" s="208"/>
      <c r="T88" s="207"/>
      <c r="U88" s="207"/>
      <c r="V88" s="208"/>
      <c r="W88" s="208"/>
      <c r="X88" s="207"/>
      <c r="Y88" s="299"/>
      <c r="Z88" s="207" t="str">
        <f>'Interest Rate'!$E$2</f>
        <v>VND</v>
      </c>
      <c r="AA88" s="207"/>
      <c r="AB88" s="207"/>
      <c r="AC88" s="207"/>
      <c r="AD88" s="207"/>
      <c r="AE88" s="321" t="s">
        <v>389</v>
      </c>
      <c r="AF88" s="205"/>
      <c r="AG88" s="319">
        <v>5</v>
      </c>
      <c r="AH88" s="207"/>
      <c r="AI88" s="207"/>
      <c r="AJ88" s="207"/>
      <c r="AK88" s="321"/>
      <c r="AL88" s="320"/>
      <c r="AM88" s="319"/>
      <c r="AN88" s="198">
        <f>SUM(AO88:AP88)</f>
        <v>0</v>
      </c>
      <c r="AO88" s="318"/>
      <c r="AP88" s="317"/>
      <c r="AQ88" s="299"/>
      <c r="AR88" s="202"/>
      <c r="AS88" s="202"/>
      <c r="AT88" s="298"/>
      <c r="AU88" s="297"/>
      <c r="AV88" s="198"/>
      <c r="AW88" s="198"/>
      <c r="AX88" s="198"/>
      <c r="AY88" s="198"/>
      <c r="AZ88" s="198"/>
      <c r="BA88" s="298"/>
      <c r="BB88" s="297"/>
      <c r="BC88" s="198"/>
      <c r="BD88" s="199"/>
      <c r="BE88" s="199"/>
      <c r="BF88" s="198"/>
      <c r="BG88" s="198"/>
      <c r="BH88" s="199"/>
      <c r="BI88" s="198"/>
    </row>
    <row r="89" spans="1:61" s="197" customFormat="1" x14ac:dyDescent="0.25">
      <c r="A89" s="299"/>
      <c r="B89" s="326" t="s">
        <v>5</v>
      </c>
      <c r="C89" s="323"/>
      <c r="D89" s="323"/>
      <c r="E89" s="323"/>
      <c r="F89" s="325"/>
      <c r="G89" s="324" t="s">
        <v>5</v>
      </c>
      <c r="H89" s="323"/>
      <c r="I89" s="323"/>
      <c r="J89" s="299"/>
      <c r="K89" s="300"/>
      <c r="L89" s="210"/>
      <c r="M89" s="209" t="str">
        <f>IF(P89="","NA",IF(P89&lt;'Interest Rate'!$E$3,P89,"NA"))</f>
        <v>NA</v>
      </c>
      <c r="N89" s="207" t="str">
        <f>IF(OR(O89="",P89=""),"NA",ROUND(YEARFRAC(O89,P89)*12,0))</f>
        <v>NA</v>
      </c>
      <c r="O89" s="322"/>
      <c r="P89" s="322"/>
      <c r="Q89" s="207"/>
      <c r="R89" s="208"/>
      <c r="S89" s="208"/>
      <c r="T89" s="207"/>
      <c r="U89" s="207"/>
      <c r="V89" s="208"/>
      <c r="W89" s="208"/>
      <c r="X89" s="207"/>
      <c r="Y89" s="299"/>
      <c r="Z89" s="207" t="str">
        <f>'Interest Rate'!$E$2</f>
        <v>VND</v>
      </c>
      <c r="AA89" s="207"/>
      <c r="AB89" s="207"/>
      <c r="AC89" s="207"/>
      <c r="AD89" s="207"/>
      <c r="AE89" s="321" t="s">
        <v>389</v>
      </c>
      <c r="AF89" s="205"/>
      <c r="AG89" s="319">
        <v>5</v>
      </c>
      <c r="AH89" s="207"/>
      <c r="AI89" s="207"/>
      <c r="AJ89" s="207"/>
      <c r="AK89" s="321"/>
      <c r="AL89" s="320"/>
      <c r="AM89" s="319"/>
      <c r="AN89" s="198">
        <f>SUM(AO89:AP89)</f>
        <v>0</v>
      </c>
      <c r="AO89" s="318"/>
      <c r="AP89" s="317"/>
      <c r="AQ89" s="299"/>
      <c r="AR89" s="202"/>
      <c r="AS89" s="202"/>
      <c r="AT89" s="298"/>
      <c r="AU89" s="297"/>
      <c r="AV89" s="198"/>
      <c r="AW89" s="198"/>
      <c r="AX89" s="198"/>
      <c r="AY89" s="198"/>
      <c r="AZ89" s="198"/>
      <c r="BA89" s="298"/>
      <c r="BB89" s="297"/>
      <c r="BC89" s="198"/>
      <c r="BD89" s="199"/>
      <c r="BE89" s="199"/>
      <c r="BF89" s="198"/>
      <c r="BG89" s="198"/>
      <c r="BH89" s="199"/>
      <c r="BI89" s="198"/>
    </row>
    <row r="90" spans="1:61" s="197" customFormat="1" x14ac:dyDescent="0.25">
      <c r="A90" s="299"/>
      <c r="B90" s="326" t="s">
        <v>5</v>
      </c>
      <c r="C90" s="323"/>
      <c r="D90" s="323"/>
      <c r="E90" s="323"/>
      <c r="F90" s="325"/>
      <c r="G90" s="324" t="s">
        <v>5</v>
      </c>
      <c r="H90" s="323"/>
      <c r="I90" s="323"/>
      <c r="J90" s="299"/>
      <c r="K90" s="300"/>
      <c r="L90" s="210"/>
      <c r="M90" s="209" t="str">
        <f>IF(P90="","NA",IF(P90&lt;'Interest Rate'!$E$3,P90,"NA"))</f>
        <v>NA</v>
      </c>
      <c r="N90" s="207" t="str">
        <f>IF(OR(O90="",P90=""),"NA",ROUND(YEARFRAC(O90,P90)*12,0))</f>
        <v>NA</v>
      </c>
      <c r="O90" s="322"/>
      <c r="P90" s="322"/>
      <c r="Q90" s="207"/>
      <c r="R90" s="208"/>
      <c r="S90" s="208"/>
      <c r="T90" s="207"/>
      <c r="U90" s="207"/>
      <c r="V90" s="208"/>
      <c r="W90" s="208"/>
      <c r="X90" s="207"/>
      <c r="Y90" s="299"/>
      <c r="Z90" s="207" t="str">
        <f>'Interest Rate'!$E$2</f>
        <v>VND</v>
      </c>
      <c r="AA90" s="207"/>
      <c r="AB90" s="207"/>
      <c r="AC90" s="207"/>
      <c r="AD90" s="207"/>
      <c r="AE90" s="321" t="s">
        <v>389</v>
      </c>
      <c r="AF90" s="205"/>
      <c r="AG90" s="319">
        <v>5</v>
      </c>
      <c r="AH90" s="207"/>
      <c r="AI90" s="207"/>
      <c r="AJ90" s="207"/>
      <c r="AK90" s="321"/>
      <c r="AL90" s="320"/>
      <c r="AM90" s="319"/>
      <c r="AN90" s="198">
        <f>SUM(AO90:AP90)</f>
        <v>0</v>
      </c>
      <c r="AO90" s="318"/>
      <c r="AP90" s="317"/>
      <c r="AQ90" s="299"/>
      <c r="AR90" s="202"/>
      <c r="AS90" s="202"/>
      <c r="AT90" s="298"/>
      <c r="AU90" s="297"/>
      <c r="AV90" s="198"/>
      <c r="AW90" s="198"/>
      <c r="AX90" s="198"/>
      <c r="AY90" s="198"/>
      <c r="AZ90" s="198"/>
      <c r="BA90" s="298"/>
      <c r="BB90" s="297"/>
      <c r="BC90" s="198"/>
      <c r="BD90" s="199"/>
      <c r="BE90" s="199"/>
      <c r="BF90" s="198"/>
      <c r="BG90" s="198"/>
      <c r="BH90" s="199"/>
      <c r="BI90" s="198"/>
    </row>
    <row r="91" spans="1:61" s="197" customFormat="1" x14ac:dyDescent="0.25">
      <c r="A91" s="299"/>
      <c r="B91" s="326" t="s">
        <v>5</v>
      </c>
      <c r="C91" s="323"/>
      <c r="D91" s="323"/>
      <c r="E91" s="323"/>
      <c r="F91" s="325"/>
      <c r="G91" s="324" t="s">
        <v>5</v>
      </c>
      <c r="H91" s="323"/>
      <c r="I91" s="323"/>
      <c r="J91" s="299"/>
      <c r="K91" s="300"/>
      <c r="L91" s="210"/>
      <c r="M91" s="209" t="str">
        <f>IF(P91="","NA",IF(P91&lt;'Interest Rate'!$E$3,P91,"NA"))</f>
        <v>NA</v>
      </c>
      <c r="N91" s="207" t="str">
        <f>IF(OR(O91="",P91=""),"NA",ROUND(YEARFRAC(O91,P91)*12,0))</f>
        <v>NA</v>
      </c>
      <c r="O91" s="322"/>
      <c r="P91" s="322"/>
      <c r="Q91" s="207"/>
      <c r="R91" s="208"/>
      <c r="S91" s="208"/>
      <c r="T91" s="207"/>
      <c r="U91" s="207"/>
      <c r="V91" s="208"/>
      <c r="W91" s="208"/>
      <c r="X91" s="207"/>
      <c r="Y91" s="299"/>
      <c r="Z91" s="207" t="str">
        <f>'Interest Rate'!$E$2</f>
        <v>VND</v>
      </c>
      <c r="AA91" s="207"/>
      <c r="AB91" s="207"/>
      <c r="AC91" s="207"/>
      <c r="AD91" s="207"/>
      <c r="AE91" s="321" t="s">
        <v>389</v>
      </c>
      <c r="AF91" s="205"/>
      <c r="AG91" s="319">
        <v>5</v>
      </c>
      <c r="AH91" s="207"/>
      <c r="AI91" s="207"/>
      <c r="AJ91" s="207"/>
      <c r="AK91" s="321"/>
      <c r="AL91" s="320"/>
      <c r="AM91" s="319"/>
      <c r="AN91" s="198">
        <f>SUM(AO91:AP91)</f>
        <v>0</v>
      </c>
      <c r="AO91" s="318"/>
      <c r="AP91" s="317"/>
      <c r="AQ91" s="299"/>
      <c r="AR91" s="202"/>
      <c r="AS91" s="202"/>
      <c r="AT91" s="298"/>
      <c r="AU91" s="297"/>
      <c r="AV91" s="198"/>
      <c r="AW91" s="198"/>
      <c r="AX91" s="198"/>
      <c r="AY91" s="198"/>
      <c r="AZ91" s="198"/>
      <c r="BA91" s="298"/>
      <c r="BB91" s="297"/>
      <c r="BC91" s="198"/>
      <c r="BD91" s="199"/>
      <c r="BE91" s="199"/>
      <c r="BF91" s="198"/>
      <c r="BG91" s="198"/>
      <c r="BH91" s="199"/>
      <c r="BI91" s="198"/>
    </row>
    <row r="92" spans="1:61" s="197" customFormat="1" x14ac:dyDescent="0.25">
      <c r="A92" s="299"/>
      <c r="B92" s="326" t="s">
        <v>5</v>
      </c>
      <c r="C92" s="323"/>
      <c r="D92" s="323"/>
      <c r="E92" s="323"/>
      <c r="F92" s="325"/>
      <c r="G92" s="324" t="s">
        <v>5</v>
      </c>
      <c r="H92" s="323"/>
      <c r="I92" s="323"/>
      <c r="J92" s="299"/>
      <c r="K92" s="300"/>
      <c r="L92" s="210"/>
      <c r="M92" s="209" t="str">
        <f>IF(P92="","NA",IF(P92&lt;'Interest Rate'!$E$3,P92,"NA"))</f>
        <v>NA</v>
      </c>
      <c r="N92" s="207" t="str">
        <f>IF(OR(O92="",P92=""),"NA",ROUND(YEARFRAC(O92,P92)*12,0))</f>
        <v>NA</v>
      </c>
      <c r="O92" s="322"/>
      <c r="P92" s="322"/>
      <c r="Q92" s="207"/>
      <c r="R92" s="208"/>
      <c r="S92" s="208"/>
      <c r="T92" s="207"/>
      <c r="U92" s="207"/>
      <c r="V92" s="208"/>
      <c r="W92" s="208"/>
      <c r="X92" s="207"/>
      <c r="Y92" s="299"/>
      <c r="Z92" s="207" t="str">
        <f>'Interest Rate'!$E$2</f>
        <v>VND</v>
      </c>
      <c r="AA92" s="207"/>
      <c r="AB92" s="207"/>
      <c r="AC92" s="207"/>
      <c r="AD92" s="207"/>
      <c r="AE92" s="321" t="s">
        <v>389</v>
      </c>
      <c r="AF92" s="205"/>
      <c r="AG92" s="319">
        <v>5</v>
      </c>
      <c r="AH92" s="207"/>
      <c r="AI92" s="207"/>
      <c r="AJ92" s="207"/>
      <c r="AK92" s="321"/>
      <c r="AL92" s="320"/>
      <c r="AM92" s="319"/>
      <c r="AN92" s="198">
        <f>SUM(AO92:AP92)</f>
        <v>0</v>
      </c>
      <c r="AO92" s="318"/>
      <c r="AP92" s="317"/>
      <c r="AQ92" s="299"/>
      <c r="AR92" s="202"/>
      <c r="AS92" s="202"/>
      <c r="AT92" s="298"/>
      <c r="AU92" s="297"/>
      <c r="AV92" s="198"/>
      <c r="AW92" s="198"/>
      <c r="AX92" s="198"/>
      <c r="AY92" s="198"/>
      <c r="AZ92" s="198"/>
      <c r="BA92" s="298"/>
      <c r="BB92" s="297"/>
      <c r="BC92" s="198"/>
      <c r="BD92" s="199"/>
      <c r="BE92" s="199"/>
      <c r="BF92" s="198"/>
      <c r="BG92" s="198"/>
      <c r="BH92" s="199"/>
      <c r="BI92" s="198"/>
    </row>
    <row r="93" spans="1:61" s="197" customFormat="1" x14ac:dyDescent="0.25">
      <c r="A93" s="299"/>
      <c r="B93" s="326" t="s">
        <v>5</v>
      </c>
      <c r="C93" s="323"/>
      <c r="D93" s="323"/>
      <c r="E93" s="323"/>
      <c r="F93" s="325"/>
      <c r="G93" s="324" t="s">
        <v>5</v>
      </c>
      <c r="H93" s="323"/>
      <c r="I93" s="323"/>
      <c r="J93" s="299"/>
      <c r="K93" s="300"/>
      <c r="L93" s="210"/>
      <c r="M93" s="209" t="str">
        <f>IF(P93="","NA",IF(P93&lt;'Interest Rate'!$E$3,P93,"NA"))</f>
        <v>NA</v>
      </c>
      <c r="N93" s="207" t="str">
        <f>IF(OR(O93="",P93=""),"NA",ROUND(YEARFRAC(O93,P93)*12,0))</f>
        <v>NA</v>
      </c>
      <c r="O93" s="322"/>
      <c r="P93" s="322"/>
      <c r="Q93" s="207"/>
      <c r="R93" s="208"/>
      <c r="S93" s="208"/>
      <c r="T93" s="207"/>
      <c r="U93" s="207"/>
      <c r="V93" s="208"/>
      <c r="W93" s="208"/>
      <c r="X93" s="207"/>
      <c r="Y93" s="299"/>
      <c r="Z93" s="207" t="str">
        <f>'Interest Rate'!$E$2</f>
        <v>VND</v>
      </c>
      <c r="AA93" s="207"/>
      <c r="AB93" s="207"/>
      <c r="AC93" s="207"/>
      <c r="AD93" s="207"/>
      <c r="AE93" s="321" t="s">
        <v>388</v>
      </c>
      <c r="AF93" s="205"/>
      <c r="AG93" s="319">
        <v>5</v>
      </c>
      <c r="AH93" s="207"/>
      <c r="AI93" s="207"/>
      <c r="AJ93" s="207"/>
      <c r="AK93" s="321"/>
      <c r="AL93" s="320"/>
      <c r="AM93" s="319"/>
      <c r="AN93" s="198">
        <f>SUM(AO93:AP93)</f>
        <v>0</v>
      </c>
      <c r="AO93" s="318"/>
      <c r="AP93" s="317"/>
      <c r="AQ93" s="299"/>
      <c r="AR93" s="202"/>
      <c r="AS93" s="202"/>
      <c r="AT93" s="298"/>
      <c r="AU93" s="297"/>
      <c r="AV93" s="198"/>
      <c r="AW93" s="198"/>
      <c r="AX93" s="198"/>
      <c r="AY93" s="198"/>
      <c r="AZ93" s="198"/>
      <c r="BA93" s="298"/>
      <c r="BB93" s="297"/>
      <c r="BC93" s="198"/>
      <c r="BD93" s="199"/>
      <c r="BE93" s="199"/>
      <c r="BF93" s="198"/>
      <c r="BG93" s="198"/>
      <c r="BH93" s="199"/>
      <c r="BI93" s="198"/>
    </row>
    <row r="94" spans="1:61" s="197" customFormat="1" x14ac:dyDescent="0.25">
      <c r="A94" s="299"/>
      <c r="B94" s="326" t="s">
        <v>5</v>
      </c>
      <c r="C94" s="323"/>
      <c r="D94" s="323"/>
      <c r="E94" s="323"/>
      <c r="F94" s="325"/>
      <c r="G94" s="324" t="s">
        <v>5</v>
      </c>
      <c r="H94" s="323"/>
      <c r="I94" s="323"/>
      <c r="J94" s="299"/>
      <c r="K94" s="300"/>
      <c r="L94" s="210"/>
      <c r="M94" s="209" t="str">
        <f>IF(P94="","NA",IF(P94&lt;'Interest Rate'!$E$3,P94,"NA"))</f>
        <v>NA</v>
      </c>
      <c r="N94" s="207" t="str">
        <f>IF(OR(O94="",P94=""),"NA",ROUND(YEARFRAC(O94,P94)*12,0))</f>
        <v>NA</v>
      </c>
      <c r="O94" s="322"/>
      <c r="P94" s="322"/>
      <c r="Q94" s="207"/>
      <c r="R94" s="208"/>
      <c r="S94" s="208"/>
      <c r="T94" s="207"/>
      <c r="U94" s="207"/>
      <c r="V94" s="208"/>
      <c r="W94" s="208"/>
      <c r="X94" s="207"/>
      <c r="Y94" s="299"/>
      <c r="Z94" s="207" t="str">
        <f>'Interest Rate'!$E$2</f>
        <v>VND</v>
      </c>
      <c r="AA94" s="207"/>
      <c r="AB94" s="207"/>
      <c r="AC94" s="207"/>
      <c r="AD94" s="207"/>
      <c r="AE94" s="321" t="s">
        <v>389</v>
      </c>
      <c r="AF94" s="205"/>
      <c r="AG94" s="319">
        <v>5</v>
      </c>
      <c r="AH94" s="207"/>
      <c r="AI94" s="207"/>
      <c r="AJ94" s="207"/>
      <c r="AK94" s="321"/>
      <c r="AL94" s="320"/>
      <c r="AM94" s="319"/>
      <c r="AN94" s="198">
        <f>SUM(AO94:AP94)</f>
        <v>0</v>
      </c>
      <c r="AO94" s="318"/>
      <c r="AP94" s="317"/>
      <c r="AQ94" s="299"/>
      <c r="AR94" s="202"/>
      <c r="AS94" s="202"/>
      <c r="AT94" s="298"/>
      <c r="AU94" s="297"/>
      <c r="AV94" s="198"/>
      <c r="AW94" s="198"/>
      <c r="AX94" s="198"/>
      <c r="AY94" s="198"/>
      <c r="AZ94" s="198"/>
      <c r="BA94" s="298"/>
      <c r="BB94" s="297"/>
      <c r="BC94" s="198"/>
      <c r="BD94" s="199"/>
      <c r="BE94" s="199"/>
      <c r="BF94" s="198"/>
      <c r="BG94" s="198"/>
      <c r="BH94" s="199"/>
      <c r="BI94" s="198"/>
    </row>
    <row r="95" spans="1:61" s="197" customFormat="1" x14ac:dyDescent="0.25">
      <c r="A95" s="299"/>
      <c r="B95" s="326" t="s">
        <v>5</v>
      </c>
      <c r="C95" s="323"/>
      <c r="D95" s="323"/>
      <c r="E95" s="323"/>
      <c r="F95" s="325"/>
      <c r="G95" s="324" t="s">
        <v>5</v>
      </c>
      <c r="H95" s="323"/>
      <c r="I95" s="323"/>
      <c r="J95" s="299"/>
      <c r="K95" s="300"/>
      <c r="L95" s="210"/>
      <c r="M95" s="209" t="str">
        <f>IF(P95="","NA",IF(P95&lt;'Interest Rate'!$E$3,P95,"NA"))</f>
        <v>NA</v>
      </c>
      <c r="N95" s="207" t="str">
        <f>IF(OR(O95="",P95=""),"NA",ROUND(YEARFRAC(O95,P95)*12,0))</f>
        <v>NA</v>
      </c>
      <c r="O95" s="322"/>
      <c r="P95" s="322"/>
      <c r="Q95" s="207"/>
      <c r="R95" s="208"/>
      <c r="S95" s="208"/>
      <c r="T95" s="207"/>
      <c r="U95" s="207"/>
      <c r="V95" s="208"/>
      <c r="W95" s="208"/>
      <c r="X95" s="207"/>
      <c r="Y95" s="299"/>
      <c r="Z95" s="207" t="str">
        <f>'Interest Rate'!$E$2</f>
        <v>VND</v>
      </c>
      <c r="AA95" s="207"/>
      <c r="AB95" s="207"/>
      <c r="AC95" s="207"/>
      <c r="AD95" s="207"/>
      <c r="AE95" s="321" t="s">
        <v>389</v>
      </c>
      <c r="AF95" s="205"/>
      <c r="AG95" s="319">
        <v>5</v>
      </c>
      <c r="AH95" s="207"/>
      <c r="AI95" s="207"/>
      <c r="AJ95" s="207"/>
      <c r="AK95" s="321"/>
      <c r="AL95" s="320"/>
      <c r="AM95" s="319"/>
      <c r="AN95" s="198">
        <f>SUM(AO95:AP95)</f>
        <v>0</v>
      </c>
      <c r="AO95" s="318"/>
      <c r="AP95" s="317"/>
      <c r="AQ95" s="299"/>
      <c r="AR95" s="202"/>
      <c r="AS95" s="202"/>
      <c r="AT95" s="298"/>
      <c r="AU95" s="297"/>
      <c r="AV95" s="198"/>
      <c r="AW95" s="198"/>
      <c r="AX95" s="198"/>
      <c r="AY95" s="198"/>
      <c r="AZ95" s="198"/>
      <c r="BA95" s="298"/>
      <c r="BB95" s="297"/>
      <c r="BC95" s="198"/>
      <c r="BD95" s="199"/>
      <c r="BE95" s="199"/>
      <c r="BF95" s="198"/>
      <c r="BG95" s="198"/>
      <c r="BH95" s="199"/>
      <c r="BI95" s="198"/>
    </row>
    <row r="96" spans="1:61" s="197" customFormat="1" x14ac:dyDescent="0.25">
      <c r="A96" s="299"/>
      <c r="B96" s="326" t="s">
        <v>5</v>
      </c>
      <c r="C96" s="323"/>
      <c r="D96" s="323"/>
      <c r="E96" s="323"/>
      <c r="F96" s="325"/>
      <c r="G96" s="324" t="s">
        <v>5</v>
      </c>
      <c r="H96" s="323"/>
      <c r="I96" s="323"/>
      <c r="J96" s="299"/>
      <c r="K96" s="300"/>
      <c r="L96" s="210"/>
      <c r="M96" s="209" t="str">
        <f>IF(P96="","NA",IF(P96&lt;'Interest Rate'!$E$3,P96,"NA"))</f>
        <v>NA</v>
      </c>
      <c r="N96" s="207" t="str">
        <f>IF(OR(O96="",P96=""),"NA",ROUND(YEARFRAC(O96,P96)*12,0))</f>
        <v>NA</v>
      </c>
      <c r="O96" s="322"/>
      <c r="P96" s="322"/>
      <c r="Q96" s="207"/>
      <c r="R96" s="208"/>
      <c r="S96" s="208"/>
      <c r="T96" s="207"/>
      <c r="U96" s="207"/>
      <c r="V96" s="208"/>
      <c r="W96" s="208"/>
      <c r="X96" s="207"/>
      <c r="Y96" s="299"/>
      <c r="Z96" s="207" t="str">
        <f>'Interest Rate'!$E$2</f>
        <v>VND</v>
      </c>
      <c r="AA96" s="207"/>
      <c r="AB96" s="207"/>
      <c r="AC96" s="207"/>
      <c r="AD96" s="207"/>
      <c r="AE96" s="321" t="s">
        <v>390</v>
      </c>
      <c r="AF96" s="205"/>
      <c r="AG96" s="319">
        <v>5</v>
      </c>
      <c r="AH96" s="207"/>
      <c r="AI96" s="207"/>
      <c r="AJ96" s="207"/>
      <c r="AK96" s="321"/>
      <c r="AL96" s="320"/>
      <c r="AM96" s="319"/>
      <c r="AN96" s="198">
        <f>SUM(AO96:AP96)</f>
        <v>0</v>
      </c>
      <c r="AO96" s="318"/>
      <c r="AP96" s="317"/>
      <c r="AQ96" s="299"/>
      <c r="AR96" s="202"/>
      <c r="AS96" s="202"/>
      <c r="AT96" s="298"/>
      <c r="AU96" s="297"/>
      <c r="AV96" s="198"/>
      <c r="AW96" s="198"/>
      <c r="AX96" s="198"/>
      <c r="AY96" s="198"/>
      <c r="AZ96" s="198"/>
      <c r="BA96" s="298"/>
      <c r="BB96" s="297"/>
      <c r="BC96" s="198"/>
      <c r="BD96" s="199"/>
      <c r="BE96" s="199"/>
      <c r="BF96" s="198"/>
      <c r="BG96" s="198"/>
      <c r="BH96" s="199"/>
      <c r="BI96" s="198"/>
    </row>
    <row r="97" spans="1:61" s="197" customFormat="1" x14ac:dyDescent="0.25">
      <c r="A97" s="299"/>
      <c r="B97" s="326" t="s">
        <v>5</v>
      </c>
      <c r="C97" s="323"/>
      <c r="D97" s="323"/>
      <c r="E97" s="323"/>
      <c r="F97" s="325"/>
      <c r="G97" s="324" t="s">
        <v>5</v>
      </c>
      <c r="H97" s="323"/>
      <c r="I97" s="323"/>
      <c r="J97" s="299"/>
      <c r="K97" s="300"/>
      <c r="L97" s="210"/>
      <c r="M97" s="209" t="str">
        <f>IF(P97="","NA",IF(P97&lt;'Interest Rate'!$E$3,P97,"NA"))</f>
        <v>NA</v>
      </c>
      <c r="N97" s="207" t="str">
        <f>IF(OR(O97="",P97=""),"NA",ROUND(YEARFRAC(O97,P97)*12,0))</f>
        <v>NA</v>
      </c>
      <c r="O97" s="322"/>
      <c r="P97" s="322"/>
      <c r="Q97" s="207"/>
      <c r="R97" s="208"/>
      <c r="S97" s="208"/>
      <c r="T97" s="207"/>
      <c r="U97" s="207"/>
      <c r="V97" s="208"/>
      <c r="W97" s="208"/>
      <c r="X97" s="207"/>
      <c r="Y97" s="299"/>
      <c r="Z97" s="207" t="str">
        <f>'Interest Rate'!$E$2</f>
        <v>VND</v>
      </c>
      <c r="AA97" s="207"/>
      <c r="AB97" s="207"/>
      <c r="AC97" s="207"/>
      <c r="AD97" s="207"/>
      <c r="AE97" s="321" t="s">
        <v>389</v>
      </c>
      <c r="AF97" s="205"/>
      <c r="AG97" s="319">
        <v>5</v>
      </c>
      <c r="AH97" s="207"/>
      <c r="AI97" s="207"/>
      <c r="AJ97" s="207"/>
      <c r="AK97" s="321"/>
      <c r="AL97" s="320"/>
      <c r="AM97" s="319"/>
      <c r="AN97" s="198">
        <f>SUM(AO97:AP97)</f>
        <v>0</v>
      </c>
      <c r="AO97" s="318"/>
      <c r="AP97" s="317"/>
      <c r="AQ97" s="299"/>
      <c r="AR97" s="202"/>
      <c r="AS97" s="202"/>
      <c r="AT97" s="298"/>
      <c r="AU97" s="297"/>
      <c r="AV97" s="198"/>
      <c r="AW97" s="198"/>
      <c r="AX97" s="198"/>
      <c r="AY97" s="198"/>
      <c r="AZ97" s="198"/>
      <c r="BA97" s="298"/>
      <c r="BB97" s="297"/>
      <c r="BC97" s="198"/>
      <c r="BD97" s="199"/>
      <c r="BE97" s="199"/>
      <c r="BF97" s="198"/>
      <c r="BG97" s="198"/>
      <c r="BH97" s="199"/>
      <c r="BI97" s="198"/>
    </row>
    <row r="98" spans="1:61" s="197" customFormat="1" x14ac:dyDescent="0.25">
      <c r="A98" s="299"/>
      <c r="B98" s="326" t="s">
        <v>5</v>
      </c>
      <c r="C98" s="323"/>
      <c r="D98" s="323"/>
      <c r="E98" s="323"/>
      <c r="F98" s="325"/>
      <c r="G98" s="324" t="s">
        <v>5</v>
      </c>
      <c r="H98" s="323"/>
      <c r="I98" s="323"/>
      <c r="J98" s="299"/>
      <c r="K98" s="300"/>
      <c r="L98" s="210"/>
      <c r="M98" s="209" t="str">
        <f>IF(P98="","NA",IF(P98&lt;'Interest Rate'!$E$3,P98,"NA"))</f>
        <v>NA</v>
      </c>
      <c r="N98" s="207" t="str">
        <f>IF(OR(O98="",P98=""),"NA",ROUND(YEARFRAC(O98,P98)*12,0))</f>
        <v>NA</v>
      </c>
      <c r="O98" s="322"/>
      <c r="P98" s="322"/>
      <c r="Q98" s="207"/>
      <c r="R98" s="208"/>
      <c r="S98" s="208"/>
      <c r="T98" s="207"/>
      <c r="U98" s="207"/>
      <c r="V98" s="208"/>
      <c r="W98" s="208"/>
      <c r="X98" s="207"/>
      <c r="Y98" s="299"/>
      <c r="Z98" s="207" t="str">
        <f>'Interest Rate'!$E$2</f>
        <v>VND</v>
      </c>
      <c r="AA98" s="207"/>
      <c r="AB98" s="207"/>
      <c r="AC98" s="207"/>
      <c r="AD98" s="207"/>
      <c r="AE98" s="321" t="s">
        <v>389</v>
      </c>
      <c r="AF98" s="205"/>
      <c r="AG98" s="319">
        <v>5</v>
      </c>
      <c r="AH98" s="207"/>
      <c r="AI98" s="207"/>
      <c r="AJ98" s="207"/>
      <c r="AK98" s="321"/>
      <c r="AL98" s="320"/>
      <c r="AM98" s="319"/>
      <c r="AN98" s="198">
        <f>SUM(AO98:AP98)</f>
        <v>0</v>
      </c>
      <c r="AO98" s="318"/>
      <c r="AP98" s="317"/>
      <c r="AQ98" s="299"/>
      <c r="AR98" s="202"/>
      <c r="AS98" s="202"/>
      <c r="AT98" s="298"/>
      <c r="AU98" s="297"/>
      <c r="AV98" s="198"/>
      <c r="AW98" s="198"/>
      <c r="AX98" s="198"/>
      <c r="AY98" s="198"/>
      <c r="AZ98" s="198"/>
      <c r="BA98" s="298"/>
      <c r="BB98" s="297"/>
      <c r="BC98" s="198"/>
      <c r="BD98" s="199"/>
      <c r="BE98" s="199"/>
      <c r="BF98" s="198"/>
      <c r="BG98" s="198"/>
      <c r="BH98" s="199"/>
      <c r="BI98" s="198"/>
    </row>
    <row r="99" spans="1:61" s="197" customFormat="1" x14ac:dyDescent="0.25">
      <c r="A99" s="299"/>
      <c r="B99" s="326" t="s">
        <v>5</v>
      </c>
      <c r="C99" s="323"/>
      <c r="D99" s="323"/>
      <c r="E99" s="323"/>
      <c r="F99" s="325"/>
      <c r="G99" s="324" t="s">
        <v>5</v>
      </c>
      <c r="H99" s="323"/>
      <c r="I99" s="323"/>
      <c r="J99" s="299"/>
      <c r="K99" s="300"/>
      <c r="L99" s="210"/>
      <c r="M99" s="209" t="str">
        <f>IF(P99="","NA",IF(P99&lt;'Interest Rate'!$E$3,P99,"NA"))</f>
        <v>NA</v>
      </c>
      <c r="N99" s="207" t="str">
        <f>IF(OR(O99="",P99=""),"NA",ROUND(YEARFRAC(O99,P99)*12,0))</f>
        <v>NA</v>
      </c>
      <c r="O99" s="322"/>
      <c r="P99" s="322"/>
      <c r="Q99" s="207"/>
      <c r="R99" s="208"/>
      <c r="S99" s="208"/>
      <c r="T99" s="207"/>
      <c r="U99" s="207"/>
      <c r="V99" s="208"/>
      <c r="W99" s="208"/>
      <c r="X99" s="207"/>
      <c r="Y99" s="299"/>
      <c r="Z99" s="207" t="str">
        <f>'Interest Rate'!$E$2</f>
        <v>VND</v>
      </c>
      <c r="AA99" s="207"/>
      <c r="AB99" s="207"/>
      <c r="AC99" s="207"/>
      <c r="AD99" s="207"/>
      <c r="AE99" s="321" t="s">
        <v>389</v>
      </c>
      <c r="AF99" s="205"/>
      <c r="AG99" s="319">
        <v>5</v>
      </c>
      <c r="AH99" s="207"/>
      <c r="AI99" s="207"/>
      <c r="AJ99" s="207"/>
      <c r="AK99" s="321"/>
      <c r="AL99" s="320"/>
      <c r="AM99" s="319"/>
      <c r="AN99" s="198">
        <f>SUM(AO99:AP99)</f>
        <v>0</v>
      </c>
      <c r="AO99" s="318"/>
      <c r="AP99" s="317"/>
      <c r="AQ99" s="299"/>
      <c r="AR99" s="202"/>
      <c r="AS99" s="202"/>
      <c r="AT99" s="298"/>
      <c r="AU99" s="297"/>
      <c r="AV99" s="198"/>
      <c r="AW99" s="198"/>
      <c r="AX99" s="198"/>
      <c r="AY99" s="198"/>
      <c r="AZ99" s="198"/>
      <c r="BA99" s="298"/>
      <c r="BB99" s="297"/>
      <c r="BC99" s="198"/>
      <c r="BD99" s="199"/>
      <c r="BE99" s="199"/>
      <c r="BF99" s="198"/>
      <c r="BG99" s="198"/>
      <c r="BH99" s="199"/>
      <c r="BI99" s="198"/>
    </row>
    <row r="100" spans="1:61" s="197" customFormat="1" x14ac:dyDescent="0.25">
      <c r="A100" s="299"/>
      <c r="B100" s="326" t="s">
        <v>5</v>
      </c>
      <c r="C100" s="323"/>
      <c r="D100" s="323"/>
      <c r="E100" s="323"/>
      <c r="F100" s="325"/>
      <c r="G100" s="324" t="s">
        <v>5</v>
      </c>
      <c r="H100" s="323"/>
      <c r="I100" s="323"/>
      <c r="J100" s="299"/>
      <c r="K100" s="300"/>
      <c r="L100" s="210"/>
      <c r="M100" s="209" t="str">
        <f>IF(P100="","NA",IF(P100&lt;'Interest Rate'!$E$3,P100,"NA"))</f>
        <v>NA</v>
      </c>
      <c r="N100" s="207" t="str">
        <f>IF(OR(O100="",P100=""),"NA",ROUND(YEARFRAC(O100,P100)*12,0))</f>
        <v>NA</v>
      </c>
      <c r="O100" s="322"/>
      <c r="P100" s="322"/>
      <c r="Q100" s="207"/>
      <c r="R100" s="208"/>
      <c r="S100" s="208"/>
      <c r="T100" s="207"/>
      <c r="U100" s="207"/>
      <c r="V100" s="208"/>
      <c r="W100" s="208"/>
      <c r="X100" s="207"/>
      <c r="Y100" s="299"/>
      <c r="Z100" s="207" t="str">
        <f>'Interest Rate'!$E$2</f>
        <v>VND</v>
      </c>
      <c r="AA100" s="207"/>
      <c r="AB100" s="207"/>
      <c r="AC100" s="207"/>
      <c r="AD100" s="207"/>
      <c r="AE100" s="321" t="s">
        <v>389</v>
      </c>
      <c r="AF100" s="205"/>
      <c r="AG100" s="319">
        <v>5</v>
      </c>
      <c r="AH100" s="207"/>
      <c r="AI100" s="207"/>
      <c r="AJ100" s="207"/>
      <c r="AK100" s="321"/>
      <c r="AL100" s="320"/>
      <c r="AM100" s="319"/>
      <c r="AN100" s="198">
        <f>SUM(AO100:AP100)</f>
        <v>0</v>
      </c>
      <c r="AO100" s="318"/>
      <c r="AP100" s="317"/>
      <c r="AQ100" s="299"/>
      <c r="AR100" s="202"/>
      <c r="AS100" s="202"/>
      <c r="AT100" s="298"/>
      <c r="AU100" s="297"/>
      <c r="AV100" s="198"/>
      <c r="AW100" s="198"/>
      <c r="AX100" s="198"/>
      <c r="AY100" s="198"/>
      <c r="AZ100" s="198"/>
      <c r="BA100" s="298"/>
      <c r="BB100" s="297"/>
      <c r="BC100" s="198"/>
      <c r="BD100" s="199"/>
      <c r="BE100" s="199"/>
      <c r="BF100" s="198"/>
      <c r="BG100" s="198"/>
      <c r="BH100" s="199"/>
      <c r="BI100" s="198"/>
    </row>
    <row r="101" spans="1:61" s="197" customFormat="1" x14ac:dyDescent="0.25">
      <c r="A101" s="299"/>
      <c r="B101" s="326" t="s">
        <v>5</v>
      </c>
      <c r="C101" s="323"/>
      <c r="D101" s="323"/>
      <c r="E101" s="323"/>
      <c r="F101" s="325"/>
      <c r="G101" s="324" t="s">
        <v>5</v>
      </c>
      <c r="H101" s="323"/>
      <c r="I101" s="323"/>
      <c r="J101" s="299"/>
      <c r="K101" s="300"/>
      <c r="L101" s="210"/>
      <c r="M101" s="209" t="str">
        <f>IF(P101="","NA",IF(P101&lt;'Interest Rate'!$E$3,P101,"NA"))</f>
        <v>NA</v>
      </c>
      <c r="N101" s="207" t="str">
        <f>IF(OR(O101="",P101=""),"NA",ROUND(YEARFRAC(O101,P101)*12,0))</f>
        <v>NA</v>
      </c>
      <c r="O101" s="322"/>
      <c r="P101" s="322"/>
      <c r="Q101" s="207"/>
      <c r="R101" s="208"/>
      <c r="S101" s="208"/>
      <c r="T101" s="207"/>
      <c r="U101" s="207"/>
      <c r="V101" s="208"/>
      <c r="W101" s="208"/>
      <c r="X101" s="207"/>
      <c r="Y101" s="299"/>
      <c r="Z101" s="207" t="str">
        <f>'Interest Rate'!$E$2</f>
        <v>VND</v>
      </c>
      <c r="AA101" s="207"/>
      <c r="AB101" s="207"/>
      <c r="AC101" s="207"/>
      <c r="AD101" s="207"/>
      <c r="AE101" s="321" t="s">
        <v>388</v>
      </c>
      <c r="AF101" s="205"/>
      <c r="AG101" s="319">
        <v>5</v>
      </c>
      <c r="AH101" s="207"/>
      <c r="AI101" s="207"/>
      <c r="AJ101" s="207"/>
      <c r="AK101" s="321"/>
      <c r="AL101" s="320"/>
      <c r="AM101" s="319"/>
      <c r="AN101" s="198">
        <f>SUM(AO101:AP101)</f>
        <v>0</v>
      </c>
      <c r="AO101" s="318"/>
      <c r="AP101" s="317"/>
      <c r="AQ101" s="299"/>
      <c r="AR101" s="202"/>
      <c r="AS101" s="202"/>
      <c r="AT101" s="298"/>
      <c r="AU101" s="297"/>
      <c r="AV101" s="198"/>
      <c r="AW101" s="198"/>
      <c r="AX101" s="198"/>
      <c r="AY101" s="198"/>
      <c r="AZ101" s="198"/>
      <c r="BA101" s="298"/>
      <c r="BB101" s="297"/>
      <c r="BC101" s="198"/>
      <c r="BD101" s="199"/>
      <c r="BE101" s="199"/>
      <c r="BF101" s="198"/>
      <c r="BG101" s="198"/>
      <c r="BH101" s="199"/>
      <c r="BI101" s="198"/>
    </row>
    <row r="102" spans="1:61" s="197" customFormat="1" x14ac:dyDescent="0.25">
      <c r="A102" s="299"/>
      <c r="B102" s="326" t="s">
        <v>5</v>
      </c>
      <c r="C102" s="323"/>
      <c r="D102" s="323"/>
      <c r="E102" s="323"/>
      <c r="F102" s="325"/>
      <c r="G102" s="324" t="s">
        <v>5</v>
      </c>
      <c r="H102" s="323"/>
      <c r="I102" s="323"/>
      <c r="J102" s="299"/>
      <c r="K102" s="300"/>
      <c r="L102" s="210"/>
      <c r="M102" s="209" t="str">
        <f>IF(P102="","NA",IF(P102&lt;'Interest Rate'!$E$3,P102,"NA"))</f>
        <v>NA</v>
      </c>
      <c r="N102" s="207" t="str">
        <f>IF(OR(O102="",P102=""),"NA",ROUND(YEARFRAC(O102,P102)*12,0))</f>
        <v>NA</v>
      </c>
      <c r="O102" s="322"/>
      <c r="P102" s="322"/>
      <c r="Q102" s="207"/>
      <c r="R102" s="208"/>
      <c r="S102" s="208"/>
      <c r="T102" s="207"/>
      <c r="U102" s="207"/>
      <c r="V102" s="208"/>
      <c r="W102" s="208"/>
      <c r="X102" s="207"/>
      <c r="Y102" s="299"/>
      <c r="Z102" s="207" t="str">
        <f>'Interest Rate'!$E$2</f>
        <v>VND</v>
      </c>
      <c r="AA102" s="207"/>
      <c r="AB102" s="207"/>
      <c r="AC102" s="207"/>
      <c r="AD102" s="207"/>
      <c r="AE102" s="321" t="s">
        <v>389</v>
      </c>
      <c r="AF102" s="205"/>
      <c r="AG102" s="319">
        <v>5</v>
      </c>
      <c r="AH102" s="207"/>
      <c r="AI102" s="207"/>
      <c r="AJ102" s="207"/>
      <c r="AK102" s="321"/>
      <c r="AL102" s="320"/>
      <c r="AM102" s="319"/>
      <c r="AN102" s="198">
        <f>SUM(AO102:AP102)</f>
        <v>0</v>
      </c>
      <c r="AO102" s="318"/>
      <c r="AP102" s="317"/>
      <c r="AQ102" s="299"/>
      <c r="AR102" s="202"/>
      <c r="AS102" s="202"/>
      <c r="AT102" s="298"/>
      <c r="AU102" s="297"/>
      <c r="AV102" s="198"/>
      <c r="AW102" s="198"/>
      <c r="AX102" s="198"/>
      <c r="AY102" s="198"/>
      <c r="AZ102" s="198"/>
      <c r="BA102" s="298"/>
      <c r="BB102" s="297"/>
      <c r="BC102" s="198"/>
      <c r="BD102" s="199"/>
      <c r="BE102" s="199"/>
      <c r="BF102" s="198"/>
      <c r="BG102" s="198"/>
      <c r="BH102" s="199"/>
      <c r="BI102" s="198"/>
    </row>
    <row r="103" spans="1:61" s="197" customFormat="1" x14ac:dyDescent="0.25">
      <c r="A103" s="299"/>
      <c r="B103" s="326" t="s">
        <v>5</v>
      </c>
      <c r="C103" s="323"/>
      <c r="D103" s="323"/>
      <c r="E103" s="323"/>
      <c r="F103" s="325"/>
      <c r="G103" s="324" t="s">
        <v>5</v>
      </c>
      <c r="H103" s="323"/>
      <c r="I103" s="323"/>
      <c r="J103" s="299"/>
      <c r="K103" s="300"/>
      <c r="L103" s="210"/>
      <c r="M103" s="209" t="str">
        <f>IF(P103="","NA",IF(P103&lt;'Interest Rate'!$E$3,P103,"NA"))</f>
        <v>NA</v>
      </c>
      <c r="N103" s="207" t="str">
        <f>IF(OR(O103="",P103=""),"NA",ROUND(YEARFRAC(O103,P103)*12,0))</f>
        <v>NA</v>
      </c>
      <c r="O103" s="322"/>
      <c r="P103" s="322"/>
      <c r="Q103" s="207"/>
      <c r="R103" s="208"/>
      <c r="S103" s="208"/>
      <c r="T103" s="207"/>
      <c r="U103" s="207"/>
      <c r="V103" s="208"/>
      <c r="W103" s="208"/>
      <c r="X103" s="207"/>
      <c r="Y103" s="299"/>
      <c r="Z103" s="207" t="str">
        <f>'Interest Rate'!$E$2</f>
        <v>VND</v>
      </c>
      <c r="AA103" s="207"/>
      <c r="AB103" s="207"/>
      <c r="AC103" s="207"/>
      <c r="AD103" s="207"/>
      <c r="AE103" s="321" t="s">
        <v>388</v>
      </c>
      <c r="AF103" s="205"/>
      <c r="AG103" s="319">
        <v>5</v>
      </c>
      <c r="AH103" s="207"/>
      <c r="AI103" s="207"/>
      <c r="AJ103" s="207"/>
      <c r="AK103" s="321"/>
      <c r="AL103" s="320"/>
      <c r="AM103" s="319"/>
      <c r="AN103" s="198">
        <f>SUM(AO103:AP103)</f>
        <v>0</v>
      </c>
      <c r="AO103" s="318"/>
      <c r="AP103" s="317"/>
      <c r="AQ103" s="299"/>
      <c r="AR103" s="202"/>
      <c r="AS103" s="202"/>
      <c r="AT103" s="298"/>
      <c r="AU103" s="297"/>
      <c r="AV103" s="198"/>
      <c r="AW103" s="198"/>
      <c r="AX103" s="198"/>
      <c r="AY103" s="198"/>
      <c r="AZ103" s="198"/>
      <c r="BA103" s="298"/>
      <c r="BB103" s="297"/>
      <c r="BC103" s="198"/>
      <c r="BD103" s="199"/>
      <c r="BE103" s="199"/>
      <c r="BF103" s="198"/>
      <c r="BG103" s="198"/>
      <c r="BH103" s="199"/>
      <c r="BI103" s="198"/>
    </row>
    <row r="104" spans="1:61" s="197" customFormat="1" x14ac:dyDescent="0.25">
      <c r="A104" s="299"/>
      <c r="B104" s="326" t="s">
        <v>5</v>
      </c>
      <c r="C104" s="323"/>
      <c r="D104" s="323"/>
      <c r="E104" s="323"/>
      <c r="F104" s="325"/>
      <c r="G104" s="324" t="s">
        <v>5</v>
      </c>
      <c r="H104" s="323"/>
      <c r="I104" s="323"/>
      <c r="J104" s="299"/>
      <c r="K104" s="300"/>
      <c r="L104" s="210"/>
      <c r="M104" s="209" t="str">
        <f>IF(P104="","NA",IF(P104&lt;'Interest Rate'!$E$3,P104,"NA"))</f>
        <v>NA</v>
      </c>
      <c r="N104" s="207" t="str">
        <f>IF(OR(O104="",P104=""),"NA",ROUND(YEARFRAC(O104,P104)*12,0))</f>
        <v>NA</v>
      </c>
      <c r="O104" s="322"/>
      <c r="P104" s="322"/>
      <c r="Q104" s="207"/>
      <c r="R104" s="208"/>
      <c r="S104" s="208"/>
      <c r="T104" s="207"/>
      <c r="U104" s="207"/>
      <c r="V104" s="208"/>
      <c r="W104" s="208"/>
      <c r="X104" s="207"/>
      <c r="Y104" s="299"/>
      <c r="Z104" s="207" t="str">
        <f>'Interest Rate'!$E$2</f>
        <v>VND</v>
      </c>
      <c r="AA104" s="207"/>
      <c r="AB104" s="207"/>
      <c r="AC104" s="207"/>
      <c r="AD104" s="207"/>
      <c r="AE104" s="321" t="s">
        <v>390</v>
      </c>
      <c r="AF104" s="205"/>
      <c r="AG104" s="319">
        <v>5</v>
      </c>
      <c r="AH104" s="207"/>
      <c r="AI104" s="207"/>
      <c r="AJ104" s="207"/>
      <c r="AK104" s="321"/>
      <c r="AL104" s="320"/>
      <c r="AM104" s="319"/>
      <c r="AN104" s="198">
        <f>SUM(AO104:AP104)</f>
        <v>0</v>
      </c>
      <c r="AO104" s="318"/>
      <c r="AP104" s="317"/>
      <c r="AQ104" s="299"/>
      <c r="AR104" s="202"/>
      <c r="AS104" s="202"/>
      <c r="AT104" s="298"/>
      <c r="AU104" s="297"/>
      <c r="AV104" s="198"/>
      <c r="AW104" s="198"/>
      <c r="AX104" s="198"/>
      <c r="AY104" s="198"/>
      <c r="AZ104" s="198"/>
      <c r="BA104" s="298"/>
      <c r="BB104" s="297"/>
      <c r="BC104" s="198"/>
      <c r="BD104" s="199"/>
      <c r="BE104" s="199"/>
      <c r="BF104" s="198"/>
      <c r="BG104" s="198"/>
      <c r="BH104" s="199"/>
      <c r="BI104" s="198"/>
    </row>
    <row r="105" spans="1:61" s="197" customFormat="1" x14ac:dyDescent="0.25">
      <c r="A105" s="299"/>
      <c r="B105" s="326" t="s">
        <v>5</v>
      </c>
      <c r="C105" s="323"/>
      <c r="D105" s="323"/>
      <c r="E105" s="323"/>
      <c r="F105" s="325"/>
      <c r="G105" s="324" t="s">
        <v>5</v>
      </c>
      <c r="H105" s="323"/>
      <c r="I105" s="323"/>
      <c r="J105" s="299"/>
      <c r="K105" s="300"/>
      <c r="L105" s="210"/>
      <c r="M105" s="209" t="str">
        <f>IF(P105="","NA",IF(P105&lt;'Interest Rate'!$E$3,P105,"NA"))</f>
        <v>NA</v>
      </c>
      <c r="N105" s="207" t="str">
        <f>IF(OR(O105="",P105=""),"NA",ROUND(YEARFRAC(O105,P105)*12,0))</f>
        <v>NA</v>
      </c>
      <c r="O105" s="322"/>
      <c r="P105" s="322"/>
      <c r="Q105" s="207"/>
      <c r="R105" s="208"/>
      <c r="S105" s="208"/>
      <c r="T105" s="207"/>
      <c r="U105" s="207"/>
      <c r="V105" s="208"/>
      <c r="W105" s="208"/>
      <c r="X105" s="207"/>
      <c r="Y105" s="299"/>
      <c r="Z105" s="207" t="str">
        <f>'Interest Rate'!$E$2</f>
        <v>VND</v>
      </c>
      <c r="AA105" s="207"/>
      <c r="AB105" s="207"/>
      <c r="AC105" s="207"/>
      <c r="AD105" s="207"/>
      <c r="AE105" s="321" t="s">
        <v>389</v>
      </c>
      <c r="AF105" s="205"/>
      <c r="AG105" s="319">
        <v>5</v>
      </c>
      <c r="AH105" s="207"/>
      <c r="AI105" s="207"/>
      <c r="AJ105" s="207"/>
      <c r="AK105" s="321"/>
      <c r="AL105" s="320"/>
      <c r="AM105" s="319"/>
      <c r="AN105" s="198">
        <f>SUM(AO105:AP105)</f>
        <v>0</v>
      </c>
      <c r="AO105" s="318"/>
      <c r="AP105" s="317"/>
      <c r="AQ105" s="299"/>
      <c r="AR105" s="202"/>
      <c r="AS105" s="202"/>
      <c r="AT105" s="298"/>
      <c r="AU105" s="297"/>
      <c r="AV105" s="198"/>
      <c r="AW105" s="198"/>
      <c r="AX105" s="198"/>
      <c r="AY105" s="198"/>
      <c r="AZ105" s="198"/>
      <c r="BA105" s="298"/>
      <c r="BB105" s="297"/>
      <c r="BC105" s="198"/>
      <c r="BD105" s="199"/>
      <c r="BE105" s="199"/>
      <c r="BF105" s="198"/>
      <c r="BG105" s="198"/>
      <c r="BH105" s="199"/>
      <c r="BI105" s="198"/>
    </row>
    <row r="106" spans="1:61" s="197" customFormat="1" x14ac:dyDescent="0.25">
      <c r="A106" s="299"/>
      <c r="B106" s="326" t="s">
        <v>5</v>
      </c>
      <c r="C106" s="323"/>
      <c r="D106" s="323"/>
      <c r="E106" s="323"/>
      <c r="F106" s="325"/>
      <c r="G106" s="324" t="s">
        <v>5</v>
      </c>
      <c r="H106" s="323"/>
      <c r="I106" s="323"/>
      <c r="J106" s="299"/>
      <c r="K106" s="300"/>
      <c r="L106" s="210"/>
      <c r="M106" s="209" t="str">
        <f>IF(P106="","NA",IF(P106&lt;'Interest Rate'!$E$3,P106,"NA"))</f>
        <v>NA</v>
      </c>
      <c r="N106" s="207" t="str">
        <f>IF(OR(O106="",P106=""),"NA",ROUND(YEARFRAC(O106,P106)*12,0))</f>
        <v>NA</v>
      </c>
      <c r="O106" s="322"/>
      <c r="P106" s="322"/>
      <c r="Q106" s="207"/>
      <c r="R106" s="208"/>
      <c r="S106" s="208"/>
      <c r="T106" s="207"/>
      <c r="U106" s="207"/>
      <c r="V106" s="208"/>
      <c r="W106" s="208"/>
      <c r="X106" s="207"/>
      <c r="Y106" s="299"/>
      <c r="Z106" s="207" t="str">
        <f>'Interest Rate'!$E$2</f>
        <v>VND</v>
      </c>
      <c r="AA106" s="207"/>
      <c r="AB106" s="207"/>
      <c r="AC106" s="207"/>
      <c r="AD106" s="207"/>
      <c r="AE106" s="321" t="s">
        <v>389</v>
      </c>
      <c r="AF106" s="205"/>
      <c r="AG106" s="319">
        <v>5</v>
      </c>
      <c r="AH106" s="207"/>
      <c r="AI106" s="207"/>
      <c r="AJ106" s="207"/>
      <c r="AK106" s="321"/>
      <c r="AL106" s="320"/>
      <c r="AM106" s="319"/>
      <c r="AN106" s="198">
        <f>SUM(AO106:AP106)</f>
        <v>0</v>
      </c>
      <c r="AO106" s="318"/>
      <c r="AP106" s="317"/>
      <c r="AQ106" s="299"/>
      <c r="AR106" s="202"/>
      <c r="AS106" s="202"/>
      <c r="AT106" s="298"/>
      <c r="AU106" s="297"/>
      <c r="AV106" s="198"/>
      <c r="AW106" s="198"/>
      <c r="AX106" s="198"/>
      <c r="AY106" s="198"/>
      <c r="AZ106" s="198"/>
      <c r="BA106" s="298"/>
      <c r="BB106" s="297"/>
      <c r="BC106" s="198"/>
      <c r="BD106" s="199"/>
      <c r="BE106" s="199"/>
      <c r="BF106" s="198"/>
      <c r="BG106" s="198"/>
      <c r="BH106" s="199"/>
      <c r="BI106" s="198"/>
    </row>
    <row r="107" spans="1:61" s="197" customFormat="1" x14ac:dyDescent="0.25">
      <c r="A107" s="299"/>
      <c r="B107" s="326" t="s">
        <v>5</v>
      </c>
      <c r="C107" s="323"/>
      <c r="D107" s="323"/>
      <c r="E107" s="323"/>
      <c r="F107" s="325"/>
      <c r="G107" s="324" t="s">
        <v>5</v>
      </c>
      <c r="H107" s="323"/>
      <c r="I107" s="323"/>
      <c r="J107" s="299"/>
      <c r="K107" s="300"/>
      <c r="L107" s="210"/>
      <c r="M107" s="209" t="str">
        <f>IF(P107="","NA",IF(P107&lt;'Interest Rate'!$E$3,P107,"NA"))</f>
        <v>NA</v>
      </c>
      <c r="N107" s="207" t="str">
        <f>IF(OR(O107="",P107=""),"NA",ROUND(YEARFRAC(O107,P107)*12,0))</f>
        <v>NA</v>
      </c>
      <c r="O107" s="322"/>
      <c r="P107" s="322"/>
      <c r="Q107" s="207"/>
      <c r="R107" s="208"/>
      <c r="S107" s="208"/>
      <c r="T107" s="207"/>
      <c r="U107" s="207"/>
      <c r="V107" s="208"/>
      <c r="W107" s="208"/>
      <c r="X107" s="207"/>
      <c r="Y107" s="299"/>
      <c r="Z107" s="207" t="str">
        <f>'Interest Rate'!$E$2</f>
        <v>VND</v>
      </c>
      <c r="AA107" s="207"/>
      <c r="AB107" s="207"/>
      <c r="AC107" s="207"/>
      <c r="AD107" s="207"/>
      <c r="AE107" s="321" t="s">
        <v>388</v>
      </c>
      <c r="AF107" s="205"/>
      <c r="AG107" s="319">
        <v>5</v>
      </c>
      <c r="AH107" s="207"/>
      <c r="AI107" s="207"/>
      <c r="AJ107" s="207"/>
      <c r="AK107" s="321"/>
      <c r="AL107" s="320"/>
      <c r="AM107" s="319"/>
      <c r="AN107" s="198">
        <f>SUM(AO107:AP107)</f>
        <v>0</v>
      </c>
      <c r="AO107" s="318"/>
      <c r="AP107" s="317"/>
      <c r="AQ107" s="299"/>
      <c r="AR107" s="202"/>
      <c r="AS107" s="202"/>
      <c r="AT107" s="298"/>
      <c r="AU107" s="297"/>
      <c r="AV107" s="198"/>
      <c r="AW107" s="198"/>
      <c r="AX107" s="198"/>
      <c r="AY107" s="198"/>
      <c r="AZ107" s="198"/>
      <c r="BA107" s="298"/>
      <c r="BB107" s="297"/>
      <c r="BC107" s="198"/>
      <c r="BD107" s="199"/>
      <c r="BE107" s="199"/>
      <c r="BF107" s="198"/>
      <c r="BG107" s="198"/>
      <c r="BH107" s="199"/>
      <c r="BI107" s="198"/>
    </row>
    <row r="108" spans="1:61" s="197" customFormat="1" x14ac:dyDescent="0.25">
      <c r="A108" s="299"/>
      <c r="B108" s="326" t="s">
        <v>5</v>
      </c>
      <c r="C108" s="323"/>
      <c r="D108" s="323"/>
      <c r="E108" s="323"/>
      <c r="F108" s="325"/>
      <c r="G108" s="324" t="s">
        <v>5</v>
      </c>
      <c r="H108" s="323"/>
      <c r="I108" s="323"/>
      <c r="J108" s="299"/>
      <c r="K108" s="300"/>
      <c r="L108" s="210"/>
      <c r="M108" s="209" t="str">
        <f>IF(P108="","NA",IF(P108&lt;'Interest Rate'!$E$3,P108,"NA"))</f>
        <v>NA</v>
      </c>
      <c r="N108" s="207" t="str">
        <f>IF(OR(O108="",P108=""),"NA",ROUND(YEARFRAC(O108,P108)*12,0))</f>
        <v>NA</v>
      </c>
      <c r="O108" s="322"/>
      <c r="P108" s="322"/>
      <c r="Q108" s="207"/>
      <c r="R108" s="208"/>
      <c r="S108" s="208"/>
      <c r="T108" s="207"/>
      <c r="U108" s="207"/>
      <c r="V108" s="208"/>
      <c r="W108" s="208"/>
      <c r="X108" s="207"/>
      <c r="Y108" s="299"/>
      <c r="Z108" s="207" t="str">
        <f>'Interest Rate'!$E$2</f>
        <v>VND</v>
      </c>
      <c r="AA108" s="207"/>
      <c r="AB108" s="207"/>
      <c r="AC108" s="207"/>
      <c r="AD108" s="207"/>
      <c r="AE108" s="321" t="s">
        <v>389</v>
      </c>
      <c r="AF108" s="205"/>
      <c r="AG108" s="319">
        <v>5</v>
      </c>
      <c r="AH108" s="207"/>
      <c r="AI108" s="207"/>
      <c r="AJ108" s="207"/>
      <c r="AK108" s="321"/>
      <c r="AL108" s="320"/>
      <c r="AM108" s="319"/>
      <c r="AN108" s="198">
        <f>SUM(AO108:AP108)</f>
        <v>0</v>
      </c>
      <c r="AO108" s="318"/>
      <c r="AP108" s="317"/>
      <c r="AQ108" s="299"/>
      <c r="AR108" s="202"/>
      <c r="AS108" s="202"/>
      <c r="AT108" s="298"/>
      <c r="AU108" s="297"/>
      <c r="AV108" s="198"/>
      <c r="AW108" s="198"/>
      <c r="AX108" s="198"/>
      <c r="AY108" s="198"/>
      <c r="AZ108" s="198"/>
      <c r="BA108" s="298"/>
      <c r="BB108" s="297"/>
      <c r="BC108" s="198"/>
      <c r="BD108" s="199"/>
      <c r="BE108" s="199"/>
      <c r="BF108" s="198"/>
      <c r="BG108" s="198"/>
      <c r="BH108" s="199"/>
      <c r="BI108" s="198"/>
    </row>
    <row r="109" spans="1:61" s="197" customFormat="1" x14ac:dyDescent="0.25">
      <c r="A109" s="299"/>
      <c r="B109" s="326" t="s">
        <v>5</v>
      </c>
      <c r="C109" s="323"/>
      <c r="D109" s="323"/>
      <c r="E109" s="323"/>
      <c r="F109" s="325"/>
      <c r="G109" s="324" t="s">
        <v>5</v>
      </c>
      <c r="H109" s="323"/>
      <c r="I109" s="323"/>
      <c r="J109" s="299"/>
      <c r="K109" s="300"/>
      <c r="L109" s="210"/>
      <c r="M109" s="209" t="str">
        <f>IF(P109="","NA",IF(P109&lt;'Interest Rate'!$E$3,P109,"NA"))</f>
        <v>NA</v>
      </c>
      <c r="N109" s="207" t="str">
        <f>IF(OR(O109="",P109=""),"NA",ROUND(YEARFRAC(O109,P109)*12,0))</f>
        <v>NA</v>
      </c>
      <c r="O109" s="322"/>
      <c r="P109" s="322"/>
      <c r="Q109" s="207"/>
      <c r="R109" s="208"/>
      <c r="S109" s="208"/>
      <c r="T109" s="207"/>
      <c r="U109" s="207"/>
      <c r="V109" s="208"/>
      <c r="W109" s="208"/>
      <c r="X109" s="207"/>
      <c r="Y109" s="299"/>
      <c r="Z109" s="207" t="str">
        <f>'Interest Rate'!$E$2</f>
        <v>VND</v>
      </c>
      <c r="AA109" s="207"/>
      <c r="AB109" s="207"/>
      <c r="AC109" s="207"/>
      <c r="AD109" s="207"/>
      <c r="AE109" s="321" t="s">
        <v>388</v>
      </c>
      <c r="AF109" s="205"/>
      <c r="AG109" s="319">
        <v>5</v>
      </c>
      <c r="AH109" s="207"/>
      <c r="AI109" s="207"/>
      <c r="AJ109" s="207"/>
      <c r="AK109" s="321"/>
      <c r="AL109" s="320"/>
      <c r="AM109" s="319"/>
      <c r="AN109" s="198">
        <f>SUM(AO109:AP109)</f>
        <v>0</v>
      </c>
      <c r="AO109" s="318"/>
      <c r="AP109" s="317"/>
      <c r="AQ109" s="299"/>
      <c r="AR109" s="202"/>
      <c r="AS109" s="202"/>
      <c r="AT109" s="298"/>
      <c r="AU109" s="297"/>
      <c r="AV109" s="198"/>
      <c r="AW109" s="198"/>
      <c r="AX109" s="198"/>
      <c r="AY109" s="198"/>
      <c r="AZ109" s="198"/>
      <c r="BA109" s="298"/>
      <c r="BB109" s="297"/>
      <c r="BC109" s="198"/>
      <c r="BD109" s="199"/>
      <c r="BE109" s="199"/>
      <c r="BF109" s="198"/>
      <c r="BG109" s="198"/>
      <c r="BH109" s="199"/>
      <c r="BI109" s="198"/>
    </row>
    <row r="110" spans="1:61" s="197" customFormat="1" x14ac:dyDescent="0.25">
      <c r="A110" s="299"/>
      <c r="B110" s="326" t="s">
        <v>5</v>
      </c>
      <c r="C110" s="323"/>
      <c r="D110" s="323"/>
      <c r="E110" s="323"/>
      <c r="F110" s="325"/>
      <c r="G110" s="324" t="s">
        <v>5</v>
      </c>
      <c r="H110" s="323"/>
      <c r="I110" s="323"/>
      <c r="J110" s="299"/>
      <c r="K110" s="300"/>
      <c r="L110" s="210"/>
      <c r="M110" s="209" t="str">
        <f>IF(P110="","NA",IF(P110&lt;'Interest Rate'!$E$3,P110,"NA"))</f>
        <v>NA</v>
      </c>
      <c r="N110" s="207" t="str">
        <f>IF(OR(O110="",P110=""),"NA",ROUND(YEARFRAC(O110,P110)*12,0))</f>
        <v>NA</v>
      </c>
      <c r="O110" s="322"/>
      <c r="P110" s="322"/>
      <c r="Q110" s="207"/>
      <c r="R110" s="208"/>
      <c r="S110" s="208"/>
      <c r="T110" s="207"/>
      <c r="U110" s="207"/>
      <c r="V110" s="208"/>
      <c r="W110" s="208"/>
      <c r="X110" s="207"/>
      <c r="Y110" s="299"/>
      <c r="Z110" s="207" t="str">
        <f>'Interest Rate'!$E$2</f>
        <v>VND</v>
      </c>
      <c r="AA110" s="207"/>
      <c r="AB110" s="207"/>
      <c r="AC110" s="207"/>
      <c r="AD110" s="207"/>
      <c r="AE110" s="321" t="s">
        <v>389</v>
      </c>
      <c r="AF110" s="205"/>
      <c r="AG110" s="319">
        <v>5</v>
      </c>
      <c r="AH110" s="207"/>
      <c r="AI110" s="207"/>
      <c r="AJ110" s="207"/>
      <c r="AK110" s="321"/>
      <c r="AL110" s="320"/>
      <c r="AM110" s="319"/>
      <c r="AN110" s="198">
        <f>SUM(AO110:AP110)</f>
        <v>0</v>
      </c>
      <c r="AO110" s="318"/>
      <c r="AP110" s="317"/>
      <c r="AQ110" s="299"/>
      <c r="AR110" s="202"/>
      <c r="AS110" s="202"/>
      <c r="AT110" s="298"/>
      <c r="AU110" s="297"/>
      <c r="AV110" s="198"/>
      <c r="AW110" s="198"/>
      <c r="AX110" s="198"/>
      <c r="AY110" s="198"/>
      <c r="AZ110" s="198"/>
      <c r="BA110" s="298"/>
      <c r="BB110" s="297"/>
      <c r="BC110" s="198"/>
      <c r="BD110" s="199"/>
      <c r="BE110" s="199"/>
      <c r="BF110" s="198"/>
      <c r="BG110" s="198"/>
      <c r="BH110" s="199"/>
      <c r="BI110" s="198"/>
    </row>
    <row r="111" spans="1:61" s="197" customFormat="1" x14ac:dyDescent="0.25">
      <c r="A111" s="299"/>
      <c r="B111" s="326" t="s">
        <v>5</v>
      </c>
      <c r="C111" s="323"/>
      <c r="D111" s="323"/>
      <c r="E111" s="323"/>
      <c r="F111" s="325"/>
      <c r="G111" s="324" t="s">
        <v>5</v>
      </c>
      <c r="H111" s="323"/>
      <c r="I111" s="323"/>
      <c r="J111" s="299"/>
      <c r="K111" s="300"/>
      <c r="L111" s="210"/>
      <c r="M111" s="209" t="str">
        <f>IF(P111="","NA",IF(P111&lt;'Interest Rate'!$E$3,P111,"NA"))</f>
        <v>NA</v>
      </c>
      <c r="N111" s="207" t="str">
        <f>IF(OR(O111="",P111=""),"NA",ROUND(YEARFRAC(O111,P111)*12,0))</f>
        <v>NA</v>
      </c>
      <c r="O111" s="322"/>
      <c r="P111" s="322"/>
      <c r="Q111" s="207"/>
      <c r="R111" s="208"/>
      <c r="S111" s="208"/>
      <c r="T111" s="207"/>
      <c r="U111" s="207"/>
      <c r="V111" s="208"/>
      <c r="W111" s="208"/>
      <c r="X111" s="207"/>
      <c r="Y111" s="299"/>
      <c r="Z111" s="207" t="str">
        <f>'Interest Rate'!$E$2</f>
        <v>VND</v>
      </c>
      <c r="AA111" s="207"/>
      <c r="AB111" s="207"/>
      <c r="AC111" s="207"/>
      <c r="AD111" s="207"/>
      <c r="AE111" s="321" t="s">
        <v>389</v>
      </c>
      <c r="AF111" s="205"/>
      <c r="AG111" s="319">
        <v>5</v>
      </c>
      <c r="AH111" s="207"/>
      <c r="AI111" s="207"/>
      <c r="AJ111" s="207"/>
      <c r="AK111" s="321"/>
      <c r="AL111" s="320"/>
      <c r="AM111" s="319"/>
      <c r="AN111" s="198">
        <f>SUM(AO111:AP111)</f>
        <v>0</v>
      </c>
      <c r="AO111" s="318"/>
      <c r="AP111" s="317"/>
      <c r="AQ111" s="299"/>
      <c r="AR111" s="202"/>
      <c r="AS111" s="202"/>
      <c r="AT111" s="298"/>
      <c r="AU111" s="297"/>
      <c r="AV111" s="198"/>
      <c r="AW111" s="198"/>
      <c r="AX111" s="198"/>
      <c r="AY111" s="198"/>
      <c r="AZ111" s="198"/>
      <c r="BA111" s="298"/>
      <c r="BB111" s="297"/>
      <c r="BC111" s="198"/>
      <c r="BD111" s="199"/>
      <c r="BE111" s="199"/>
      <c r="BF111" s="198"/>
      <c r="BG111" s="198"/>
      <c r="BH111" s="199"/>
      <c r="BI111" s="198"/>
    </row>
    <row r="112" spans="1:61" s="197" customFormat="1" x14ac:dyDescent="0.25">
      <c r="A112" s="299"/>
      <c r="B112" s="326" t="s">
        <v>5</v>
      </c>
      <c r="C112" s="323"/>
      <c r="D112" s="323"/>
      <c r="E112" s="323"/>
      <c r="F112" s="325"/>
      <c r="G112" s="324" t="s">
        <v>5</v>
      </c>
      <c r="H112" s="323"/>
      <c r="I112" s="323"/>
      <c r="J112" s="299"/>
      <c r="K112" s="300"/>
      <c r="L112" s="210"/>
      <c r="M112" s="209" t="str">
        <f>IF(P112="","NA",IF(P112&lt;'Interest Rate'!$E$3,P112,"NA"))</f>
        <v>NA</v>
      </c>
      <c r="N112" s="207" t="str">
        <f>IF(OR(O112="",P112=""),"NA",ROUND(YEARFRAC(O112,P112)*12,0))</f>
        <v>NA</v>
      </c>
      <c r="O112" s="322"/>
      <c r="P112" s="322"/>
      <c r="Q112" s="207"/>
      <c r="R112" s="208"/>
      <c r="S112" s="208"/>
      <c r="T112" s="207"/>
      <c r="U112" s="207"/>
      <c r="V112" s="208"/>
      <c r="W112" s="208"/>
      <c r="X112" s="207"/>
      <c r="Y112" s="299"/>
      <c r="Z112" s="207" t="str">
        <f>'Interest Rate'!$E$2</f>
        <v>VND</v>
      </c>
      <c r="AA112" s="207"/>
      <c r="AB112" s="207"/>
      <c r="AC112" s="207"/>
      <c r="AD112" s="207"/>
      <c r="AE112" s="321" t="s">
        <v>388</v>
      </c>
      <c r="AF112" s="205"/>
      <c r="AG112" s="319">
        <v>5</v>
      </c>
      <c r="AH112" s="207"/>
      <c r="AI112" s="207"/>
      <c r="AJ112" s="207"/>
      <c r="AK112" s="321"/>
      <c r="AL112" s="320"/>
      <c r="AM112" s="319"/>
      <c r="AN112" s="198">
        <f>SUM(AO112:AP112)</f>
        <v>0</v>
      </c>
      <c r="AO112" s="318"/>
      <c r="AP112" s="317"/>
      <c r="AQ112" s="299"/>
      <c r="AR112" s="202"/>
      <c r="AS112" s="202"/>
      <c r="AT112" s="298"/>
      <c r="AU112" s="297"/>
      <c r="AV112" s="198"/>
      <c r="AW112" s="198"/>
      <c r="AX112" s="198"/>
      <c r="AY112" s="198"/>
      <c r="AZ112" s="198"/>
      <c r="BA112" s="298"/>
      <c r="BB112" s="297"/>
      <c r="BC112" s="198"/>
      <c r="BD112" s="199"/>
      <c r="BE112" s="199"/>
      <c r="BF112" s="198"/>
      <c r="BG112" s="198"/>
      <c r="BH112" s="199"/>
      <c r="BI112" s="198"/>
    </row>
    <row r="113" spans="1:61" s="197" customFormat="1" x14ac:dyDescent="0.25">
      <c r="A113" s="299"/>
      <c r="B113" s="326" t="s">
        <v>5</v>
      </c>
      <c r="C113" s="323"/>
      <c r="D113" s="323"/>
      <c r="E113" s="323"/>
      <c r="F113" s="325"/>
      <c r="G113" s="324" t="s">
        <v>5</v>
      </c>
      <c r="H113" s="323"/>
      <c r="I113" s="323"/>
      <c r="J113" s="299"/>
      <c r="K113" s="300"/>
      <c r="L113" s="210"/>
      <c r="M113" s="209" t="str">
        <f>IF(P113="","NA",IF(P113&lt;'Interest Rate'!$E$3,P113,"NA"))</f>
        <v>NA</v>
      </c>
      <c r="N113" s="207" t="str">
        <f>IF(OR(O113="",P113=""),"NA",ROUND(YEARFRAC(O113,P113)*12,0))</f>
        <v>NA</v>
      </c>
      <c r="O113" s="322"/>
      <c r="P113" s="322"/>
      <c r="Q113" s="207"/>
      <c r="R113" s="208"/>
      <c r="S113" s="208"/>
      <c r="T113" s="207"/>
      <c r="U113" s="207"/>
      <c r="V113" s="208"/>
      <c r="W113" s="208"/>
      <c r="X113" s="207"/>
      <c r="Y113" s="299"/>
      <c r="Z113" s="207" t="str">
        <f>'Interest Rate'!$E$2</f>
        <v>VND</v>
      </c>
      <c r="AA113" s="207"/>
      <c r="AB113" s="207"/>
      <c r="AC113" s="207"/>
      <c r="AD113" s="207"/>
      <c r="AE113" s="321" t="s">
        <v>388</v>
      </c>
      <c r="AF113" s="205"/>
      <c r="AG113" s="319">
        <v>5</v>
      </c>
      <c r="AH113" s="207"/>
      <c r="AI113" s="207"/>
      <c r="AJ113" s="207"/>
      <c r="AK113" s="321"/>
      <c r="AL113" s="320"/>
      <c r="AM113" s="319"/>
      <c r="AN113" s="198">
        <f>SUM(AO113:AP113)</f>
        <v>0</v>
      </c>
      <c r="AO113" s="318"/>
      <c r="AP113" s="317"/>
      <c r="AQ113" s="299"/>
      <c r="AR113" s="202"/>
      <c r="AS113" s="202"/>
      <c r="AT113" s="298"/>
      <c r="AU113" s="297"/>
      <c r="AV113" s="198"/>
      <c r="AW113" s="198"/>
      <c r="AX113" s="198"/>
      <c r="AY113" s="198"/>
      <c r="AZ113" s="198"/>
      <c r="BA113" s="298"/>
      <c r="BB113" s="297"/>
      <c r="BC113" s="198"/>
      <c r="BD113" s="199"/>
      <c r="BE113" s="199"/>
      <c r="BF113" s="198"/>
      <c r="BG113" s="198"/>
      <c r="BH113" s="199"/>
      <c r="BI113" s="198"/>
    </row>
    <row r="114" spans="1:61" s="197" customFormat="1" x14ac:dyDescent="0.25">
      <c r="A114" s="299"/>
      <c r="B114" s="326" t="s">
        <v>5</v>
      </c>
      <c r="C114" s="323"/>
      <c r="D114" s="323"/>
      <c r="E114" s="323"/>
      <c r="F114" s="325"/>
      <c r="G114" s="324" t="s">
        <v>5</v>
      </c>
      <c r="H114" s="323"/>
      <c r="I114" s="323"/>
      <c r="J114" s="299"/>
      <c r="K114" s="300"/>
      <c r="L114" s="210"/>
      <c r="M114" s="209" t="str">
        <f>IF(P114="","NA",IF(P114&lt;'Interest Rate'!$E$3,P114,"NA"))</f>
        <v>NA</v>
      </c>
      <c r="N114" s="207" t="str">
        <f>IF(OR(O114="",P114=""),"NA",ROUND(YEARFRAC(O114,P114)*12,0))</f>
        <v>NA</v>
      </c>
      <c r="O114" s="322"/>
      <c r="P114" s="322"/>
      <c r="Q114" s="207"/>
      <c r="R114" s="208"/>
      <c r="S114" s="208"/>
      <c r="T114" s="207"/>
      <c r="U114" s="207"/>
      <c r="V114" s="208"/>
      <c r="W114" s="208"/>
      <c r="X114" s="207"/>
      <c r="Y114" s="299"/>
      <c r="Z114" s="207" t="str">
        <f>'Interest Rate'!$E$2</f>
        <v>VND</v>
      </c>
      <c r="AA114" s="207"/>
      <c r="AB114" s="207"/>
      <c r="AC114" s="207"/>
      <c r="AD114" s="207"/>
      <c r="AE114" s="321" t="s">
        <v>389</v>
      </c>
      <c r="AF114" s="205"/>
      <c r="AG114" s="319">
        <v>5</v>
      </c>
      <c r="AH114" s="207"/>
      <c r="AI114" s="207"/>
      <c r="AJ114" s="207"/>
      <c r="AK114" s="321"/>
      <c r="AL114" s="320"/>
      <c r="AM114" s="319"/>
      <c r="AN114" s="198">
        <f>SUM(AO114:AP114)</f>
        <v>0</v>
      </c>
      <c r="AO114" s="318"/>
      <c r="AP114" s="317"/>
      <c r="AQ114" s="299"/>
      <c r="AR114" s="202"/>
      <c r="AS114" s="202"/>
      <c r="AT114" s="298"/>
      <c r="AU114" s="297"/>
      <c r="AV114" s="198"/>
      <c r="AW114" s="198"/>
      <c r="AX114" s="198"/>
      <c r="AY114" s="198"/>
      <c r="AZ114" s="198"/>
      <c r="BA114" s="298"/>
      <c r="BB114" s="297"/>
      <c r="BC114" s="198"/>
      <c r="BD114" s="199"/>
      <c r="BE114" s="199"/>
      <c r="BF114" s="198"/>
      <c r="BG114" s="198"/>
      <c r="BH114" s="199"/>
      <c r="BI114" s="198"/>
    </row>
    <row r="115" spans="1:61" s="197" customFormat="1" x14ac:dyDescent="0.25">
      <c r="A115" s="299"/>
      <c r="B115" s="326" t="s">
        <v>5</v>
      </c>
      <c r="C115" s="323"/>
      <c r="D115" s="323"/>
      <c r="E115" s="323"/>
      <c r="F115" s="325"/>
      <c r="G115" s="324" t="s">
        <v>5</v>
      </c>
      <c r="H115" s="323"/>
      <c r="I115" s="323"/>
      <c r="J115" s="299"/>
      <c r="K115" s="300"/>
      <c r="L115" s="210"/>
      <c r="M115" s="209" t="str">
        <f>IF(P115="","NA",IF(P115&lt;'Interest Rate'!$E$3,P115,"NA"))</f>
        <v>NA</v>
      </c>
      <c r="N115" s="207" t="str">
        <f>IF(OR(O115="",P115=""),"NA",ROUND(YEARFRAC(O115,P115)*12,0))</f>
        <v>NA</v>
      </c>
      <c r="O115" s="322"/>
      <c r="P115" s="322"/>
      <c r="Q115" s="207"/>
      <c r="R115" s="208"/>
      <c r="S115" s="208"/>
      <c r="T115" s="207"/>
      <c r="U115" s="207"/>
      <c r="V115" s="208"/>
      <c r="W115" s="208"/>
      <c r="X115" s="207"/>
      <c r="Y115" s="299"/>
      <c r="Z115" s="207" t="str">
        <f>'Interest Rate'!$E$2</f>
        <v>VND</v>
      </c>
      <c r="AA115" s="207"/>
      <c r="AB115" s="207"/>
      <c r="AC115" s="207"/>
      <c r="AD115" s="207"/>
      <c r="AE115" s="321" t="s">
        <v>389</v>
      </c>
      <c r="AF115" s="205"/>
      <c r="AG115" s="319">
        <v>5</v>
      </c>
      <c r="AH115" s="207"/>
      <c r="AI115" s="207"/>
      <c r="AJ115" s="207"/>
      <c r="AK115" s="321"/>
      <c r="AL115" s="320"/>
      <c r="AM115" s="319"/>
      <c r="AN115" s="198">
        <f>SUM(AO115:AP115)</f>
        <v>0</v>
      </c>
      <c r="AO115" s="318"/>
      <c r="AP115" s="317"/>
      <c r="AQ115" s="299"/>
      <c r="AR115" s="202"/>
      <c r="AS115" s="202"/>
      <c r="AT115" s="298"/>
      <c r="AU115" s="297"/>
      <c r="AV115" s="198"/>
      <c r="AW115" s="198"/>
      <c r="AX115" s="198"/>
      <c r="AY115" s="198"/>
      <c r="AZ115" s="198"/>
      <c r="BA115" s="298"/>
      <c r="BB115" s="297"/>
      <c r="BC115" s="198"/>
      <c r="BD115" s="199"/>
      <c r="BE115" s="199"/>
      <c r="BF115" s="198"/>
      <c r="BG115" s="198"/>
      <c r="BH115" s="199"/>
      <c r="BI115" s="198"/>
    </row>
    <row r="116" spans="1:61" s="197" customFormat="1" x14ac:dyDescent="0.25">
      <c r="A116" s="299"/>
      <c r="B116" s="326" t="s">
        <v>5</v>
      </c>
      <c r="C116" s="323"/>
      <c r="D116" s="323"/>
      <c r="E116" s="323"/>
      <c r="F116" s="325"/>
      <c r="G116" s="324" t="s">
        <v>5</v>
      </c>
      <c r="H116" s="323"/>
      <c r="I116" s="323"/>
      <c r="J116" s="299"/>
      <c r="K116" s="300"/>
      <c r="L116" s="210"/>
      <c r="M116" s="209" t="str">
        <f>IF(P116="","NA",IF(P116&lt;'Interest Rate'!$E$3,P116,"NA"))</f>
        <v>NA</v>
      </c>
      <c r="N116" s="207" t="str">
        <f>IF(OR(O116="",P116=""),"NA",ROUND(YEARFRAC(O116,P116)*12,0))</f>
        <v>NA</v>
      </c>
      <c r="O116" s="322"/>
      <c r="P116" s="322"/>
      <c r="Q116" s="207"/>
      <c r="R116" s="208"/>
      <c r="S116" s="208"/>
      <c r="T116" s="207"/>
      <c r="U116" s="207"/>
      <c r="V116" s="208"/>
      <c r="W116" s="208"/>
      <c r="X116" s="207"/>
      <c r="Y116" s="299"/>
      <c r="Z116" s="207" t="str">
        <f>'Interest Rate'!$E$2</f>
        <v>VND</v>
      </c>
      <c r="AA116" s="207"/>
      <c r="AB116" s="207"/>
      <c r="AC116" s="207"/>
      <c r="AD116" s="207"/>
      <c r="AE116" s="321" t="s">
        <v>389</v>
      </c>
      <c r="AF116" s="205"/>
      <c r="AG116" s="319">
        <v>5</v>
      </c>
      <c r="AH116" s="207"/>
      <c r="AI116" s="207"/>
      <c r="AJ116" s="207"/>
      <c r="AK116" s="321"/>
      <c r="AL116" s="320"/>
      <c r="AM116" s="319"/>
      <c r="AN116" s="198">
        <f>SUM(AO116:AP116)</f>
        <v>0</v>
      </c>
      <c r="AO116" s="318"/>
      <c r="AP116" s="317"/>
      <c r="AQ116" s="299"/>
      <c r="AR116" s="202"/>
      <c r="AS116" s="202"/>
      <c r="AT116" s="298"/>
      <c r="AU116" s="297"/>
      <c r="AV116" s="198"/>
      <c r="AW116" s="198"/>
      <c r="AX116" s="198"/>
      <c r="AY116" s="198"/>
      <c r="AZ116" s="198"/>
      <c r="BA116" s="298"/>
      <c r="BB116" s="297"/>
      <c r="BC116" s="198"/>
      <c r="BD116" s="199"/>
      <c r="BE116" s="199"/>
      <c r="BF116" s="198"/>
      <c r="BG116" s="198"/>
      <c r="BH116" s="199"/>
      <c r="BI116" s="198"/>
    </row>
    <row r="117" spans="1:61" s="197" customFormat="1" x14ac:dyDescent="0.25">
      <c r="A117" s="299"/>
      <c r="B117" s="326" t="s">
        <v>5</v>
      </c>
      <c r="C117" s="323"/>
      <c r="D117" s="323"/>
      <c r="E117" s="323"/>
      <c r="F117" s="325"/>
      <c r="G117" s="324" t="s">
        <v>5</v>
      </c>
      <c r="H117" s="323"/>
      <c r="I117" s="323"/>
      <c r="J117" s="299"/>
      <c r="K117" s="300"/>
      <c r="L117" s="210"/>
      <c r="M117" s="209" t="str">
        <f>IF(P117="","NA",IF(P117&lt;'Interest Rate'!$E$3,P117,"NA"))</f>
        <v>NA</v>
      </c>
      <c r="N117" s="207" t="str">
        <f>IF(OR(O117="",P117=""),"NA",ROUND(YEARFRAC(O117,P117)*12,0))</f>
        <v>NA</v>
      </c>
      <c r="O117" s="322"/>
      <c r="P117" s="322"/>
      <c r="Q117" s="207"/>
      <c r="R117" s="208"/>
      <c r="S117" s="208"/>
      <c r="T117" s="207"/>
      <c r="U117" s="207"/>
      <c r="V117" s="208"/>
      <c r="W117" s="208"/>
      <c r="X117" s="207"/>
      <c r="Y117" s="299"/>
      <c r="Z117" s="207" t="str">
        <f>'Interest Rate'!$E$2</f>
        <v>VND</v>
      </c>
      <c r="AA117" s="207"/>
      <c r="AB117" s="207"/>
      <c r="AC117" s="207"/>
      <c r="AD117" s="207"/>
      <c r="AE117" s="321" t="s">
        <v>389</v>
      </c>
      <c r="AF117" s="205"/>
      <c r="AG117" s="319">
        <v>5</v>
      </c>
      <c r="AH117" s="207"/>
      <c r="AI117" s="207"/>
      <c r="AJ117" s="207"/>
      <c r="AK117" s="321"/>
      <c r="AL117" s="320"/>
      <c r="AM117" s="319"/>
      <c r="AN117" s="198">
        <f>SUM(AO117:AP117)</f>
        <v>0</v>
      </c>
      <c r="AO117" s="318"/>
      <c r="AP117" s="317"/>
      <c r="AQ117" s="299"/>
      <c r="AR117" s="202"/>
      <c r="AS117" s="202"/>
      <c r="AT117" s="298"/>
      <c r="AU117" s="297"/>
      <c r="AV117" s="198"/>
      <c r="AW117" s="198"/>
      <c r="AX117" s="198"/>
      <c r="AY117" s="198"/>
      <c r="AZ117" s="198"/>
      <c r="BA117" s="298"/>
      <c r="BB117" s="297"/>
      <c r="BC117" s="198"/>
      <c r="BD117" s="199"/>
      <c r="BE117" s="199"/>
      <c r="BF117" s="198"/>
      <c r="BG117" s="198"/>
      <c r="BH117" s="199"/>
      <c r="BI117" s="198"/>
    </row>
    <row r="118" spans="1:61" s="197" customFormat="1" x14ac:dyDescent="0.25">
      <c r="A118" s="299"/>
      <c r="B118" s="326" t="s">
        <v>5</v>
      </c>
      <c r="C118" s="323"/>
      <c r="D118" s="323"/>
      <c r="E118" s="323"/>
      <c r="F118" s="325"/>
      <c r="G118" s="324" t="s">
        <v>5</v>
      </c>
      <c r="H118" s="323"/>
      <c r="I118" s="323"/>
      <c r="J118" s="299"/>
      <c r="K118" s="300"/>
      <c r="L118" s="210"/>
      <c r="M118" s="209" t="str">
        <f>IF(P118="","NA",IF(P118&lt;'Interest Rate'!$E$3,P118,"NA"))</f>
        <v>NA</v>
      </c>
      <c r="N118" s="207" t="str">
        <f>IF(OR(O118="",P118=""),"NA",ROUND(YEARFRAC(O118,P118)*12,0))</f>
        <v>NA</v>
      </c>
      <c r="O118" s="322"/>
      <c r="P118" s="322"/>
      <c r="Q118" s="207"/>
      <c r="R118" s="208"/>
      <c r="S118" s="208"/>
      <c r="T118" s="207"/>
      <c r="U118" s="207"/>
      <c r="V118" s="208"/>
      <c r="W118" s="208"/>
      <c r="X118" s="207"/>
      <c r="Y118" s="299"/>
      <c r="Z118" s="207" t="str">
        <f>'Interest Rate'!$E$2</f>
        <v>VND</v>
      </c>
      <c r="AA118" s="207"/>
      <c r="AB118" s="207"/>
      <c r="AC118" s="207"/>
      <c r="AD118" s="207"/>
      <c r="AE118" s="321" t="s">
        <v>389</v>
      </c>
      <c r="AF118" s="205"/>
      <c r="AG118" s="319">
        <v>5</v>
      </c>
      <c r="AH118" s="207"/>
      <c r="AI118" s="207"/>
      <c r="AJ118" s="207"/>
      <c r="AK118" s="321"/>
      <c r="AL118" s="320"/>
      <c r="AM118" s="319"/>
      <c r="AN118" s="198">
        <f>SUM(AO118:AP118)</f>
        <v>0</v>
      </c>
      <c r="AO118" s="318"/>
      <c r="AP118" s="317"/>
      <c r="AQ118" s="299"/>
      <c r="AR118" s="202"/>
      <c r="AS118" s="202"/>
      <c r="AT118" s="298"/>
      <c r="AU118" s="297"/>
      <c r="AV118" s="198"/>
      <c r="AW118" s="198"/>
      <c r="AX118" s="198"/>
      <c r="AY118" s="198"/>
      <c r="AZ118" s="198"/>
      <c r="BA118" s="298"/>
      <c r="BB118" s="297"/>
      <c r="BC118" s="198"/>
      <c r="BD118" s="199"/>
      <c r="BE118" s="199"/>
      <c r="BF118" s="198"/>
      <c r="BG118" s="198"/>
      <c r="BH118" s="199"/>
      <c r="BI118" s="198"/>
    </row>
    <row r="119" spans="1:61" s="197" customFormat="1" x14ac:dyDescent="0.25">
      <c r="A119" s="299"/>
      <c r="B119" s="326" t="s">
        <v>5</v>
      </c>
      <c r="C119" s="323"/>
      <c r="D119" s="323"/>
      <c r="E119" s="323"/>
      <c r="F119" s="325"/>
      <c r="G119" s="324" t="s">
        <v>5</v>
      </c>
      <c r="H119" s="323"/>
      <c r="I119" s="323"/>
      <c r="J119" s="299"/>
      <c r="K119" s="300"/>
      <c r="L119" s="210"/>
      <c r="M119" s="209" t="str">
        <f>IF(P119="","NA",IF(P119&lt;'Interest Rate'!$E$3,P119,"NA"))</f>
        <v>NA</v>
      </c>
      <c r="N119" s="207" t="str">
        <f>IF(OR(O119="",P119=""),"NA",ROUND(YEARFRAC(O119,P119)*12,0))</f>
        <v>NA</v>
      </c>
      <c r="O119" s="322"/>
      <c r="P119" s="322"/>
      <c r="Q119" s="207"/>
      <c r="R119" s="208"/>
      <c r="S119" s="208"/>
      <c r="T119" s="207"/>
      <c r="U119" s="207"/>
      <c r="V119" s="208"/>
      <c r="W119" s="208"/>
      <c r="X119" s="207"/>
      <c r="Y119" s="299"/>
      <c r="Z119" s="207" t="str">
        <f>'Interest Rate'!$E$2</f>
        <v>VND</v>
      </c>
      <c r="AA119" s="207"/>
      <c r="AB119" s="207"/>
      <c r="AC119" s="207"/>
      <c r="AD119" s="207"/>
      <c r="AE119" s="321" t="s">
        <v>389</v>
      </c>
      <c r="AF119" s="205"/>
      <c r="AG119" s="319">
        <v>5</v>
      </c>
      <c r="AH119" s="207"/>
      <c r="AI119" s="207"/>
      <c r="AJ119" s="207"/>
      <c r="AK119" s="321"/>
      <c r="AL119" s="320"/>
      <c r="AM119" s="319"/>
      <c r="AN119" s="198">
        <f>SUM(AO119:AP119)</f>
        <v>0</v>
      </c>
      <c r="AO119" s="318"/>
      <c r="AP119" s="317"/>
      <c r="AQ119" s="299"/>
      <c r="AR119" s="202"/>
      <c r="AS119" s="202"/>
      <c r="AT119" s="298"/>
      <c r="AU119" s="297"/>
      <c r="AV119" s="198"/>
      <c r="AW119" s="198"/>
      <c r="AX119" s="198"/>
      <c r="AY119" s="198"/>
      <c r="AZ119" s="198"/>
      <c r="BA119" s="298"/>
      <c r="BB119" s="297"/>
      <c r="BC119" s="198"/>
      <c r="BD119" s="199"/>
      <c r="BE119" s="199"/>
      <c r="BF119" s="198"/>
      <c r="BG119" s="198"/>
      <c r="BH119" s="199"/>
      <c r="BI119" s="198"/>
    </row>
    <row r="120" spans="1:61" s="197" customFormat="1" x14ac:dyDescent="0.25">
      <c r="A120" s="299"/>
      <c r="B120" s="326" t="s">
        <v>5</v>
      </c>
      <c r="C120" s="323"/>
      <c r="D120" s="323"/>
      <c r="E120" s="323"/>
      <c r="F120" s="325"/>
      <c r="G120" s="324" t="s">
        <v>5</v>
      </c>
      <c r="H120" s="323"/>
      <c r="I120" s="323"/>
      <c r="J120" s="299"/>
      <c r="K120" s="300"/>
      <c r="L120" s="210"/>
      <c r="M120" s="209" t="str">
        <f>IF(P120="","NA",IF(P120&lt;'Interest Rate'!$E$3,P120,"NA"))</f>
        <v>NA</v>
      </c>
      <c r="N120" s="207" t="str">
        <f>IF(OR(O120="",P120=""),"NA",ROUND(YEARFRAC(O120,P120)*12,0))</f>
        <v>NA</v>
      </c>
      <c r="O120" s="322"/>
      <c r="P120" s="322"/>
      <c r="Q120" s="207"/>
      <c r="R120" s="208"/>
      <c r="S120" s="208"/>
      <c r="T120" s="207"/>
      <c r="U120" s="207"/>
      <c r="V120" s="208"/>
      <c r="W120" s="208"/>
      <c r="X120" s="207"/>
      <c r="Y120" s="299"/>
      <c r="Z120" s="207" t="str">
        <f>'Interest Rate'!$E$2</f>
        <v>VND</v>
      </c>
      <c r="AA120" s="207"/>
      <c r="AB120" s="207"/>
      <c r="AC120" s="207"/>
      <c r="AD120" s="207"/>
      <c r="AE120" s="321" t="s">
        <v>388</v>
      </c>
      <c r="AF120" s="205"/>
      <c r="AG120" s="319">
        <v>5</v>
      </c>
      <c r="AH120" s="207"/>
      <c r="AI120" s="207"/>
      <c r="AJ120" s="207"/>
      <c r="AK120" s="321"/>
      <c r="AL120" s="320"/>
      <c r="AM120" s="319"/>
      <c r="AN120" s="198">
        <f>SUM(AO120:AP120)</f>
        <v>0</v>
      </c>
      <c r="AO120" s="318"/>
      <c r="AP120" s="317"/>
      <c r="AQ120" s="299"/>
      <c r="AR120" s="202"/>
      <c r="AS120" s="202"/>
      <c r="AT120" s="298"/>
      <c r="AU120" s="297"/>
      <c r="AV120" s="198"/>
      <c r="AW120" s="198"/>
      <c r="AX120" s="198"/>
      <c r="AY120" s="198"/>
      <c r="AZ120" s="198"/>
      <c r="BA120" s="298"/>
      <c r="BB120" s="297"/>
      <c r="BC120" s="198"/>
      <c r="BD120" s="199"/>
      <c r="BE120" s="199"/>
      <c r="BF120" s="198"/>
      <c r="BG120" s="198"/>
      <c r="BH120" s="199"/>
      <c r="BI120" s="198"/>
    </row>
    <row r="121" spans="1:61" s="197" customFormat="1" x14ac:dyDescent="0.25">
      <c r="A121" s="299"/>
      <c r="B121" s="326" t="s">
        <v>5</v>
      </c>
      <c r="C121" s="323"/>
      <c r="D121" s="323"/>
      <c r="E121" s="323"/>
      <c r="F121" s="325"/>
      <c r="G121" s="324" t="s">
        <v>5</v>
      </c>
      <c r="H121" s="323"/>
      <c r="I121" s="323"/>
      <c r="J121" s="299"/>
      <c r="K121" s="300"/>
      <c r="L121" s="210"/>
      <c r="M121" s="209" t="str">
        <f>IF(P121="","NA",IF(P121&lt;'Interest Rate'!$E$3,P121,"NA"))</f>
        <v>NA</v>
      </c>
      <c r="N121" s="207" t="str">
        <f>IF(OR(O121="",P121=""),"NA",ROUND(YEARFRAC(O121,P121)*12,0))</f>
        <v>NA</v>
      </c>
      <c r="O121" s="322"/>
      <c r="P121" s="322"/>
      <c r="Q121" s="207"/>
      <c r="R121" s="208"/>
      <c r="S121" s="208"/>
      <c r="T121" s="207"/>
      <c r="U121" s="207"/>
      <c r="V121" s="208"/>
      <c r="W121" s="208"/>
      <c r="X121" s="207"/>
      <c r="Y121" s="299"/>
      <c r="Z121" s="207" t="str">
        <f>'Interest Rate'!$E$2</f>
        <v>VND</v>
      </c>
      <c r="AA121" s="207"/>
      <c r="AB121" s="207"/>
      <c r="AC121" s="207"/>
      <c r="AD121" s="207"/>
      <c r="AE121" s="321" t="s">
        <v>389</v>
      </c>
      <c r="AF121" s="205"/>
      <c r="AG121" s="319">
        <v>5</v>
      </c>
      <c r="AH121" s="207"/>
      <c r="AI121" s="207"/>
      <c r="AJ121" s="207"/>
      <c r="AK121" s="321"/>
      <c r="AL121" s="320"/>
      <c r="AM121" s="319"/>
      <c r="AN121" s="198">
        <f>SUM(AO121:AP121)</f>
        <v>0</v>
      </c>
      <c r="AO121" s="318"/>
      <c r="AP121" s="317"/>
      <c r="AQ121" s="299"/>
      <c r="AR121" s="202"/>
      <c r="AS121" s="202"/>
      <c r="AT121" s="298"/>
      <c r="AU121" s="297"/>
      <c r="AV121" s="198"/>
      <c r="AW121" s="198"/>
      <c r="AX121" s="198"/>
      <c r="AY121" s="198"/>
      <c r="AZ121" s="198"/>
      <c r="BA121" s="298"/>
      <c r="BB121" s="297"/>
      <c r="BC121" s="198"/>
      <c r="BD121" s="199"/>
      <c r="BE121" s="199"/>
      <c r="BF121" s="198"/>
      <c r="BG121" s="198"/>
      <c r="BH121" s="199"/>
      <c r="BI121" s="198"/>
    </row>
    <row r="122" spans="1:61" s="197" customFormat="1" x14ac:dyDescent="0.25">
      <c r="A122" s="299"/>
      <c r="B122" s="326" t="s">
        <v>5</v>
      </c>
      <c r="C122" s="323"/>
      <c r="D122" s="323"/>
      <c r="E122" s="323"/>
      <c r="F122" s="325"/>
      <c r="G122" s="324" t="s">
        <v>5</v>
      </c>
      <c r="H122" s="323"/>
      <c r="I122" s="323"/>
      <c r="J122" s="299"/>
      <c r="K122" s="300"/>
      <c r="L122" s="210"/>
      <c r="M122" s="209" t="str">
        <f>IF(P122="","NA",IF(P122&lt;'Interest Rate'!$E$3,P122,"NA"))</f>
        <v>NA</v>
      </c>
      <c r="N122" s="207" t="str">
        <f>IF(OR(O122="",P122=""),"NA",ROUND(YEARFRAC(O122,P122)*12,0))</f>
        <v>NA</v>
      </c>
      <c r="O122" s="322"/>
      <c r="P122" s="322"/>
      <c r="Q122" s="207"/>
      <c r="R122" s="208"/>
      <c r="S122" s="208"/>
      <c r="T122" s="207"/>
      <c r="U122" s="207"/>
      <c r="V122" s="208"/>
      <c r="W122" s="208"/>
      <c r="X122" s="207"/>
      <c r="Y122" s="299"/>
      <c r="Z122" s="207" t="str">
        <f>'Interest Rate'!$E$2</f>
        <v>VND</v>
      </c>
      <c r="AA122" s="207"/>
      <c r="AB122" s="207"/>
      <c r="AC122" s="207"/>
      <c r="AD122" s="207"/>
      <c r="AE122" s="321" t="s">
        <v>389</v>
      </c>
      <c r="AF122" s="205"/>
      <c r="AG122" s="319">
        <v>5</v>
      </c>
      <c r="AH122" s="207"/>
      <c r="AI122" s="207"/>
      <c r="AJ122" s="207"/>
      <c r="AK122" s="321"/>
      <c r="AL122" s="320"/>
      <c r="AM122" s="319"/>
      <c r="AN122" s="198">
        <f>SUM(AO122:AP122)</f>
        <v>0</v>
      </c>
      <c r="AO122" s="318"/>
      <c r="AP122" s="317"/>
      <c r="AQ122" s="299"/>
      <c r="AR122" s="202"/>
      <c r="AS122" s="202"/>
      <c r="AT122" s="298"/>
      <c r="AU122" s="297"/>
      <c r="AV122" s="198"/>
      <c r="AW122" s="198"/>
      <c r="AX122" s="198"/>
      <c r="AY122" s="198"/>
      <c r="AZ122" s="198"/>
      <c r="BA122" s="298"/>
      <c r="BB122" s="297"/>
      <c r="BC122" s="198"/>
      <c r="BD122" s="199"/>
      <c r="BE122" s="199"/>
      <c r="BF122" s="198"/>
      <c r="BG122" s="198"/>
      <c r="BH122" s="199"/>
      <c r="BI122" s="198"/>
    </row>
    <row r="123" spans="1:61" s="197" customFormat="1" x14ac:dyDescent="0.25">
      <c r="A123" s="299"/>
      <c r="B123" s="326" t="s">
        <v>5</v>
      </c>
      <c r="C123" s="323"/>
      <c r="D123" s="323"/>
      <c r="E123" s="323"/>
      <c r="F123" s="325"/>
      <c r="G123" s="324" t="s">
        <v>5</v>
      </c>
      <c r="H123" s="323"/>
      <c r="I123" s="323"/>
      <c r="J123" s="299"/>
      <c r="K123" s="300"/>
      <c r="L123" s="210"/>
      <c r="M123" s="209" t="str">
        <f>IF(P123="","NA",IF(P123&lt;'Interest Rate'!$E$3,P123,"NA"))</f>
        <v>NA</v>
      </c>
      <c r="N123" s="207" t="str">
        <f>IF(OR(O123="",P123=""),"NA",ROUND(YEARFRAC(O123,P123)*12,0))</f>
        <v>NA</v>
      </c>
      <c r="O123" s="322"/>
      <c r="P123" s="322"/>
      <c r="Q123" s="207"/>
      <c r="R123" s="208"/>
      <c r="S123" s="208"/>
      <c r="T123" s="207"/>
      <c r="U123" s="207"/>
      <c r="V123" s="208"/>
      <c r="W123" s="208"/>
      <c r="X123" s="207"/>
      <c r="Y123" s="299"/>
      <c r="Z123" s="207" t="str">
        <f>'Interest Rate'!$E$2</f>
        <v>VND</v>
      </c>
      <c r="AA123" s="207"/>
      <c r="AB123" s="207"/>
      <c r="AC123" s="207"/>
      <c r="AD123" s="207"/>
      <c r="AE123" s="321" t="s">
        <v>389</v>
      </c>
      <c r="AF123" s="205"/>
      <c r="AG123" s="319">
        <v>5</v>
      </c>
      <c r="AH123" s="207"/>
      <c r="AI123" s="207"/>
      <c r="AJ123" s="207"/>
      <c r="AK123" s="321"/>
      <c r="AL123" s="320"/>
      <c r="AM123" s="319"/>
      <c r="AN123" s="198">
        <f>SUM(AO123:AP123)</f>
        <v>0</v>
      </c>
      <c r="AO123" s="318"/>
      <c r="AP123" s="317"/>
      <c r="AQ123" s="299"/>
      <c r="AR123" s="202"/>
      <c r="AS123" s="202"/>
      <c r="AT123" s="298"/>
      <c r="AU123" s="297"/>
      <c r="AV123" s="198"/>
      <c r="AW123" s="198"/>
      <c r="AX123" s="198"/>
      <c r="AY123" s="198"/>
      <c r="AZ123" s="198"/>
      <c r="BA123" s="298"/>
      <c r="BB123" s="297"/>
      <c r="BC123" s="198"/>
      <c r="BD123" s="199"/>
      <c r="BE123" s="199"/>
      <c r="BF123" s="198"/>
      <c r="BG123" s="198"/>
      <c r="BH123" s="199"/>
      <c r="BI123" s="198"/>
    </row>
    <row r="124" spans="1:61" s="197" customFormat="1" x14ac:dyDescent="0.25">
      <c r="A124" s="299"/>
      <c r="B124" s="326" t="s">
        <v>5</v>
      </c>
      <c r="C124" s="323"/>
      <c r="D124" s="323"/>
      <c r="E124" s="323"/>
      <c r="F124" s="325"/>
      <c r="G124" s="324" t="s">
        <v>5</v>
      </c>
      <c r="H124" s="323"/>
      <c r="I124" s="323"/>
      <c r="J124" s="299"/>
      <c r="K124" s="300"/>
      <c r="L124" s="210"/>
      <c r="M124" s="209" t="str">
        <f>IF(P124="","NA",IF(P124&lt;'Interest Rate'!$E$3,P124,"NA"))</f>
        <v>NA</v>
      </c>
      <c r="N124" s="207" t="str">
        <f>IF(OR(O124="",P124=""),"NA",ROUND(YEARFRAC(O124,P124)*12,0))</f>
        <v>NA</v>
      </c>
      <c r="O124" s="322"/>
      <c r="P124" s="322"/>
      <c r="Q124" s="207"/>
      <c r="R124" s="208"/>
      <c r="S124" s="208"/>
      <c r="T124" s="207"/>
      <c r="U124" s="207"/>
      <c r="V124" s="208"/>
      <c r="W124" s="208"/>
      <c r="X124" s="207"/>
      <c r="Y124" s="299"/>
      <c r="Z124" s="207" t="str">
        <f>'Interest Rate'!$E$2</f>
        <v>VND</v>
      </c>
      <c r="AA124" s="207"/>
      <c r="AB124" s="207"/>
      <c r="AC124" s="207"/>
      <c r="AD124" s="207"/>
      <c r="AE124" s="321" t="s">
        <v>389</v>
      </c>
      <c r="AF124" s="205"/>
      <c r="AG124" s="319">
        <v>5</v>
      </c>
      <c r="AH124" s="207"/>
      <c r="AI124" s="207"/>
      <c r="AJ124" s="207"/>
      <c r="AK124" s="321"/>
      <c r="AL124" s="320"/>
      <c r="AM124" s="319"/>
      <c r="AN124" s="198">
        <f>SUM(AO124:AP124)</f>
        <v>0</v>
      </c>
      <c r="AO124" s="318"/>
      <c r="AP124" s="317"/>
      <c r="AQ124" s="299"/>
      <c r="AR124" s="202"/>
      <c r="AS124" s="202"/>
      <c r="AT124" s="298"/>
      <c r="AU124" s="297"/>
      <c r="AV124" s="198"/>
      <c r="AW124" s="198"/>
      <c r="AX124" s="198"/>
      <c r="AY124" s="198"/>
      <c r="AZ124" s="198"/>
      <c r="BA124" s="298"/>
      <c r="BB124" s="297"/>
      <c r="BC124" s="198"/>
      <c r="BD124" s="199"/>
      <c r="BE124" s="199"/>
      <c r="BF124" s="198"/>
      <c r="BG124" s="198"/>
      <c r="BH124" s="199"/>
      <c r="BI124" s="198"/>
    </row>
    <row r="125" spans="1:61" s="197" customFormat="1" x14ac:dyDescent="0.25">
      <c r="A125" s="299"/>
      <c r="B125" s="326" t="s">
        <v>5</v>
      </c>
      <c r="C125" s="323"/>
      <c r="D125" s="323"/>
      <c r="E125" s="323"/>
      <c r="F125" s="325"/>
      <c r="G125" s="324" t="s">
        <v>5</v>
      </c>
      <c r="H125" s="323"/>
      <c r="I125" s="323"/>
      <c r="J125" s="299"/>
      <c r="K125" s="300"/>
      <c r="L125" s="210"/>
      <c r="M125" s="209" t="str">
        <f>IF(P125="","NA",IF(P125&lt;'Interest Rate'!$E$3,P125,"NA"))</f>
        <v>NA</v>
      </c>
      <c r="N125" s="207" t="str">
        <f>IF(OR(O125="",P125=""),"NA",ROUND(YEARFRAC(O125,P125)*12,0))</f>
        <v>NA</v>
      </c>
      <c r="O125" s="322"/>
      <c r="P125" s="322"/>
      <c r="Q125" s="207"/>
      <c r="R125" s="208"/>
      <c r="S125" s="208"/>
      <c r="T125" s="207"/>
      <c r="U125" s="207"/>
      <c r="V125" s="208"/>
      <c r="W125" s="208"/>
      <c r="X125" s="207"/>
      <c r="Y125" s="299"/>
      <c r="Z125" s="207" t="str">
        <f>'Interest Rate'!$E$2</f>
        <v>VND</v>
      </c>
      <c r="AA125" s="207"/>
      <c r="AB125" s="207"/>
      <c r="AC125" s="207"/>
      <c r="AD125" s="207"/>
      <c r="AE125" s="321" t="s">
        <v>389</v>
      </c>
      <c r="AF125" s="205"/>
      <c r="AG125" s="319">
        <v>5</v>
      </c>
      <c r="AH125" s="207"/>
      <c r="AI125" s="207"/>
      <c r="AJ125" s="207"/>
      <c r="AK125" s="321"/>
      <c r="AL125" s="320"/>
      <c r="AM125" s="319"/>
      <c r="AN125" s="198">
        <f>SUM(AO125:AP125)</f>
        <v>0</v>
      </c>
      <c r="AO125" s="318"/>
      <c r="AP125" s="317"/>
      <c r="AQ125" s="299"/>
      <c r="AR125" s="202"/>
      <c r="AS125" s="202"/>
      <c r="AT125" s="298"/>
      <c r="AU125" s="297"/>
      <c r="AV125" s="198"/>
      <c r="AW125" s="198"/>
      <c r="AX125" s="198"/>
      <c r="AY125" s="198"/>
      <c r="AZ125" s="198"/>
      <c r="BA125" s="298"/>
      <c r="BB125" s="297"/>
      <c r="BC125" s="198"/>
      <c r="BD125" s="199"/>
      <c r="BE125" s="199"/>
      <c r="BF125" s="198"/>
      <c r="BG125" s="198"/>
      <c r="BH125" s="199"/>
      <c r="BI125" s="198"/>
    </row>
    <row r="126" spans="1:61" s="197" customFormat="1" x14ac:dyDescent="0.25">
      <c r="A126" s="299"/>
      <c r="B126" s="326" t="s">
        <v>5</v>
      </c>
      <c r="C126" s="323"/>
      <c r="D126" s="323"/>
      <c r="E126" s="323"/>
      <c r="F126" s="325"/>
      <c r="G126" s="324" t="s">
        <v>5</v>
      </c>
      <c r="H126" s="323"/>
      <c r="I126" s="323"/>
      <c r="J126" s="299"/>
      <c r="K126" s="300"/>
      <c r="L126" s="210"/>
      <c r="M126" s="209" t="str">
        <f>IF(P126="","NA",IF(P126&lt;'Interest Rate'!$E$3,P126,"NA"))</f>
        <v>NA</v>
      </c>
      <c r="N126" s="207" t="str">
        <f>IF(OR(O126="",P126=""),"NA",ROUND(YEARFRAC(O126,P126)*12,0))</f>
        <v>NA</v>
      </c>
      <c r="O126" s="322"/>
      <c r="P126" s="322"/>
      <c r="Q126" s="207"/>
      <c r="R126" s="208"/>
      <c r="S126" s="208"/>
      <c r="T126" s="207"/>
      <c r="U126" s="207"/>
      <c r="V126" s="208"/>
      <c r="W126" s="208"/>
      <c r="X126" s="207"/>
      <c r="Y126" s="299"/>
      <c r="Z126" s="207" t="str">
        <f>'Interest Rate'!$E$2</f>
        <v>VND</v>
      </c>
      <c r="AA126" s="207"/>
      <c r="AB126" s="207"/>
      <c r="AC126" s="207"/>
      <c r="AD126" s="207"/>
      <c r="AE126" s="321" t="s">
        <v>389</v>
      </c>
      <c r="AF126" s="205"/>
      <c r="AG126" s="319">
        <v>5</v>
      </c>
      <c r="AH126" s="207"/>
      <c r="AI126" s="207"/>
      <c r="AJ126" s="207"/>
      <c r="AK126" s="321"/>
      <c r="AL126" s="320"/>
      <c r="AM126" s="319"/>
      <c r="AN126" s="198">
        <f>SUM(AO126:AP126)</f>
        <v>0</v>
      </c>
      <c r="AO126" s="318"/>
      <c r="AP126" s="317"/>
      <c r="AQ126" s="299"/>
      <c r="AR126" s="202"/>
      <c r="AS126" s="202"/>
      <c r="AT126" s="298"/>
      <c r="AU126" s="297"/>
      <c r="AV126" s="198"/>
      <c r="AW126" s="198"/>
      <c r="AX126" s="198"/>
      <c r="AY126" s="198"/>
      <c r="AZ126" s="198"/>
      <c r="BA126" s="298"/>
      <c r="BB126" s="297"/>
      <c r="BC126" s="198"/>
      <c r="BD126" s="199"/>
      <c r="BE126" s="199"/>
      <c r="BF126" s="198"/>
      <c r="BG126" s="198"/>
      <c r="BH126" s="199"/>
      <c r="BI126" s="198"/>
    </row>
    <row r="127" spans="1:61" s="197" customFormat="1" x14ac:dyDescent="0.25">
      <c r="A127" s="299"/>
      <c r="B127" s="326" t="s">
        <v>5</v>
      </c>
      <c r="C127" s="323"/>
      <c r="D127" s="323"/>
      <c r="E127" s="323"/>
      <c r="F127" s="325"/>
      <c r="G127" s="324" t="s">
        <v>5</v>
      </c>
      <c r="H127" s="323"/>
      <c r="I127" s="323"/>
      <c r="J127" s="299"/>
      <c r="K127" s="300"/>
      <c r="L127" s="210"/>
      <c r="M127" s="209" t="str">
        <f>IF(P127="","NA",IF(P127&lt;'Interest Rate'!$E$3,P127,"NA"))</f>
        <v>NA</v>
      </c>
      <c r="N127" s="207" t="str">
        <f>IF(OR(O127="",P127=""),"NA",ROUND(YEARFRAC(O127,P127)*12,0))</f>
        <v>NA</v>
      </c>
      <c r="O127" s="322"/>
      <c r="P127" s="322"/>
      <c r="Q127" s="207"/>
      <c r="R127" s="208"/>
      <c r="S127" s="208"/>
      <c r="T127" s="207"/>
      <c r="U127" s="207"/>
      <c r="V127" s="208"/>
      <c r="W127" s="208"/>
      <c r="X127" s="207"/>
      <c r="Y127" s="299"/>
      <c r="Z127" s="207" t="str">
        <f>'Interest Rate'!$E$2</f>
        <v>VND</v>
      </c>
      <c r="AA127" s="207"/>
      <c r="AB127" s="207"/>
      <c r="AC127" s="207"/>
      <c r="AD127" s="207"/>
      <c r="AE127" s="321" t="s">
        <v>389</v>
      </c>
      <c r="AF127" s="205"/>
      <c r="AG127" s="319">
        <v>5</v>
      </c>
      <c r="AH127" s="207"/>
      <c r="AI127" s="207"/>
      <c r="AJ127" s="207"/>
      <c r="AK127" s="321"/>
      <c r="AL127" s="320"/>
      <c r="AM127" s="319"/>
      <c r="AN127" s="198">
        <f>SUM(AO127:AP127)</f>
        <v>0</v>
      </c>
      <c r="AO127" s="318"/>
      <c r="AP127" s="317"/>
      <c r="AQ127" s="299"/>
      <c r="AR127" s="202"/>
      <c r="AS127" s="202"/>
      <c r="AT127" s="298"/>
      <c r="AU127" s="297"/>
      <c r="AV127" s="198"/>
      <c r="AW127" s="198"/>
      <c r="AX127" s="198"/>
      <c r="AY127" s="198"/>
      <c r="AZ127" s="198"/>
      <c r="BA127" s="298"/>
      <c r="BB127" s="297"/>
      <c r="BC127" s="198"/>
      <c r="BD127" s="199"/>
      <c r="BE127" s="199"/>
      <c r="BF127" s="198"/>
      <c r="BG127" s="198"/>
      <c r="BH127" s="199"/>
      <c r="BI127" s="198"/>
    </row>
    <row r="128" spans="1:61" s="197" customFormat="1" x14ac:dyDescent="0.25">
      <c r="A128" s="299"/>
      <c r="B128" s="326" t="s">
        <v>5</v>
      </c>
      <c r="C128" s="323"/>
      <c r="D128" s="323"/>
      <c r="E128" s="323"/>
      <c r="F128" s="325"/>
      <c r="G128" s="324" t="s">
        <v>5</v>
      </c>
      <c r="H128" s="323"/>
      <c r="I128" s="323"/>
      <c r="J128" s="299"/>
      <c r="K128" s="300"/>
      <c r="L128" s="210"/>
      <c r="M128" s="209" t="str">
        <f>IF(P128="","NA",IF(P128&lt;'Interest Rate'!$E$3,P128,"NA"))</f>
        <v>NA</v>
      </c>
      <c r="N128" s="207" t="str">
        <f>IF(OR(O128="",P128=""),"NA",ROUND(YEARFRAC(O128,P128)*12,0))</f>
        <v>NA</v>
      </c>
      <c r="O128" s="322"/>
      <c r="P128" s="322"/>
      <c r="Q128" s="207"/>
      <c r="R128" s="208"/>
      <c r="S128" s="208"/>
      <c r="T128" s="207"/>
      <c r="U128" s="207"/>
      <c r="V128" s="208"/>
      <c r="W128" s="208"/>
      <c r="X128" s="207"/>
      <c r="Y128" s="299"/>
      <c r="Z128" s="207" t="str">
        <f>'Interest Rate'!$E$2</f>
        <v>VND</v>
      </c>
      <c r="AA128" s="207"/>
      <c r="AB128" s="207"/>
      <c r="AC128" s="207"/>
      <c r="AD128" s="207"/>
      <c r="AE128" s="321" t="s">
        <v>389</v>
      </c>
      <c r="AF128" s="205"/>
      <c r="AG128" s="319">
        <v>5</v>
      </c>
      <c r="AH128" s="207"/>
      <c r="AI128" s="207"/>
      <c r="AJ128" s="207"/>
      <c r="AK128" s="321"/>
      <c r="AL128" s="320"/>
      <c r="AM128" s="319"/>
      <c r="AN128" s="198">
        <f>SUM(AO128:AP128)</f>
        <v>0</v>
      </c>
      <c r="AO128" s="318"/>
      <c r="AP128" s="317"/>
      <c r="AQ128" s="299"/>
      <c r="AR128" s="202"/>
      <c r="AS128" s="202"/>
      <c r="AT128" s="298"/>
      <c r="AU128" s="297"/>
      <c r="AV128" s="198"/>
      <c r="AW128" s="198"/>
      <c r="AX128" s="198"/>
      <c r="AY128" s="198"/>
      <c r="AZ128" s="198"/>
      <c r="BA128" s="298"/>
      <c r="BB128" s="297"/>
      <c r="BC128" s="198"/>
      <c r="BD128" s="199"/>
      <c r="BE128" s="199"/>
      <c r="BF128" s="198"/>
      <c r="BG128" s="198"/>
      <c r="BH128" s="199"/>
      <c r="BI128" s="198"/>
    </row>
    <row r="129" spans="1:61" s="197" customFormat="1" x14ac:dyDescent="0.25">
      <c r="A129" s="299"/>
      <c r="B129" s="326" t="s">
        <v>5</v>
      </c>
      <c r="C129" s="323"/>
      <c r="D129" s="323"/>
      <c r="E129" s="323"/>
      <c r="F129" s="325"/>
      <c r="G129" s="324" t="s">
        <v>5</v>
      </c>
      <c r="H129" s="323"/>
      <c r="I129" s="323"/>
      <c r="J129" s="299"/>
      <c r="K129" s="300"/>
      <c r="L129" s="210"/>
      <c r="M129" s="209" t="str">
        <f>IF(P129="","NA",IF(P129&lt;'Interest Rate'!$E$3,P129,"NA"))</f>
        <v>NA</v>
      </c>
      <c r="N129" s="207" t="str">
        <f>IF(OR(O129="",P129=""),"NA",ROUND(YEARFRAC(O129,P129)*12,0))</f>
        <v>NA</v>
      </c>
      <c r="O129" s="322"/>
      <c r="P129" s="322"/>
      <c r="Q129" s="207"/>
      <c r="R129" s="208"/>
      <c r="S129" s="208"/>
      <c r="T129" s="207"/>
      <c r="U129" s="207"/>
      <c r="V129" s="208"/>
      <c r="W129" s="208"/>
      <c r="X129" s="207"/>
      <c r="Y129" s="299"/>
      <c r="Z129" s="207" t="str">
        <f>'Interest Rate'!$E$2</f>
        <v>VND</v>
      </c>
      <c r="AA129" s="207"/>
      <c r="AB129" s="207"/>
      <c r="AC129" s="207"/>
      <c r="AD129" s="207"/>
      <c r="AE129" s="321" t="s">
        <v>389</v>
      </c>
      <c r="AF129" s="205"/>
      <c r="AG129" s="319">
        <v>5</v>
      </c>
      <c r="AH129" s="207"/>
      <c r="AI129" s="207"/>
      <c r="AJ129" s="207"/>
      <c r="AK129" s="321"/>
      <c r="AL129" s="320"/>
      <c r="AM129" s="319"/>
      <c r="AN129" s="198">
        <f>SUM(AO129:AP129)</f>
        <v>0</v>
      </c>
      <c r="AO129" s="318"/>
      <c r="AP129" s="317"/>
      <c r="AQ129" s="299"/>
      <c r="AR129" s="202"/>
      <c r="AS129" s="202"/>
      <c r="AT129" s="298"/>
      <c r="AU129" s="297"/>
      <c r="AV129" s="198"/>
      <c r="AW129" s="198"/>
      <c r="AX129" s="198"/>
      <c r="AY129" s="198"/>
      <c r="AZ129" s="198"/>
      <c r="BA129" s="298"/>
      <c r="BB129" s="297"/>
      <c r="BC129" s="198"/>
      <c r="BD129" s="199"/>
      <c r="BE129" s="199"/>
      <c r="BF129" s="198"/>
      <c r="BG129" s="198"/>
      <c r="BH129" s="199"/>
      <c r="BI129" s="198"/>
    </row>
    <row r="130" spans="1:61" s="197" customFormat="1" x14ac:dyDescent="0.25">
      <c r="A130" s="299"/>
      <c r="B130" s="326" t="s">
        <v>5</v>
      </c>
      <c r="C130" s="323"/>
      <c r="D130" s="323"/>
      <c r="E130" s="323"/>
      <c r="F130" s="325"/>
      <c r="G130" s="324" t="s">
        <v>5</v>
      </c>
      <c r="H130" s="323"/>
      <c r="I130" s="323"/>
      <c r="J130" s="299"/>
      <c r="K130" s="300"/>
      <c r="L130" s="210"/>
      <c r="M130" s="209" t="str">
        <f>IF(P130="","NA",IF(P130&lt;'Interest Rate'!$E$3,P130,"NA"))</f>
        <v>NA</v>
      </c>
      <c r="N130" s="207" t="str">
        <f>IF(OR(O130="",P130=""),"NA",ROUND(YEARFRAC(O130,P130)*12,0))</f>
        <v>NA</v>
      </c>
      <c r="O130" s="322"/>
      <c r="P130" s="322"/>
      <c r="Q130" s="207"/>
      <c r="R130" s="208"/>
      <c r="S130" s="208"/>
      <c r="T130" s="207"/>
      <c r="U130" s="207"/>
      <c r="V130" s="208"/>
      <c r="W130" s="208"/>
      <c r="X130" s="207"/>
      <c r="Y130" s="299"/>
      <c r="Z130" s="207" t="str">
        <f>'Interest Rate'!$E$2</f>
        <v>VND</v>
      </c>
      <c r="AA130" s="207"/>
      <c r="AB130" s="207"/>
      <c r="AC130" s="207"/>
      <c r="AD130" s="207"/>
      <c r="AE130" s="321" t="s">
        <v>389</v>
      </c>
      <c r="AF130" s="205"/>
      <c r="AG130" s="319">
        <v>5</v>
      </c>
      <c r="AH130" s="207"/>
      <c r="AI130" s="207"/>
      <c r="AJ130" s="207"/>
      <c r="AK130" s="321"/>
      <c r="AL130" s="320"/>
      <c r="AM130" s="319"/>
      <c r="AN130" s="198">
        <f>SUM(AO130:AP130)</f>
        <v>0</v>
      </c>
      <c r="AO130" s="318"/>
      <c r="AP130" s="317"/>
      <c r="AQ130" s="299"/>
      <c r="AR130" s="202"/>
      <c r="AS130" s="202"/>
      <c r="AT130" s="298"/>
      <c r="AU130" s="297"/>
      <c r="AV130" s="198"/>
      <c r="AW130" s="198"/>
      <c r="AX130" s="198"/>
      <c r="AY130" s="198"/>
      <c r="AZ130" s="198"/>
      <c r="BA130" s="298"/>
      <c r="BB130" s="297"/>
      <c r="BC130" s="198"/>
      <c r="BD130" s="199"/>
      <c r="BE130" s="199"/>
      <c r="BF130" s="198"/>
      <c r="BG130" s="198"/>
      <c r="BH130" s="199"/>
      <c r="BI130" s="198"/>
    </row>
    <row r="131" spans="1:61" s="197" customFormat="1" x14ac:dyDescent="0.25">
      <c r="A131" s="299"/>
      <c r="B131" s="326" t="s">
        <v>5</v>
      </c>
      <c r="C131" s="323"/>
      <c r="D131" s="323"/>
      <c r="E131" s="323"/>
      <c r="F131" s="325"/>
      <c r="G131" s="324" t="s">
        <v>5</v>
      </c>
      <c r="H131" s="323"/>
      <c r="I131" s="323"/>
      <c r="J131" s="299"/>
      <c r="K131" s="300"/>
      <c r="L131" s="210"/>
      <c r="M131" s="209" t="str">
        <f>IF(P131="","NA",IF(P131&lt;'Interest Rate'!$E$3,P131,"NA"))</f>
        <v>NA</v>
      </c>
      <c r="N131" s="207" t="str">
        <f>IF(OR(O131="",P131=""),"NA",ROUND(YEARFRAC(O131,P131)*12,0))</f>
        <v>NA</v>
      </c>
      <c r="O131" s="322"/>
      <c r="P131" s="322"/>
      <c r="Q131" s="207"/>
      <c r="R131" s="208"/>
      <c r="S131" s="208"/>
      <c r="T131" s="207"/>
      <c r="U131" s="207"/>
      <c r="V131" s="208"/>
      <c r="W131" s="208"/>
      <c r="X131" s="207"/>
      <c r="Y131" s="299"/>
      <c r="Z131" s="207" t="str">
        <f>'Interest Rate'!$E$2</f>
        <v>VND</v>
      </c>
      <c r="AA131" s="207"/>
      <c r="AB131" s="207"/>
      <c r="AC131" s="207"/>
      <c r="AD131" s="207"/>
      <c r="AE131" s="321" t="s">
        <v>389</v>
      </c>
      <c r="AF131" s="205"/>
      <c r="AG131" s="319">
        <v>5</v>
      </c>
      <c r="AH131" s="207"/>
      <c r="AI131" s="207"/>
      <c r="AJ131" s="207"/>
      <c r="AK131" s="321"/>
      <c r="AL131" s="320"/>
      <c r="AM131" s="319"/>
      <c r="AN131" s="198">
        <f>SUM(AO131:AP131)</f>
        <v>0</v>
      </c>
      <c r="AO131" s="318"/>
      <c r="AP131" s="317"/>
      <c r="AQ131" s="299"/>
      <c r="AR131" s="202"/>
      <c r="AS131" s="202"/>
      <c r="AT131" s="298"/>
      <c r="AU131" s="297"/>
      <c r="AV131" s="198"/>
      <c r="AW131" s="198"/>
      <c r="AX131" s="198"/>
      <c r="AY131" s="198"/>
      <c r="AZ131" s="198"/>
      <c r="BA131" s="298"/>
      <c r="BB131" s="297"/>
      <c r="BC131" s="198"/>
      <c r="BD131" s="199"/>
      <c r="BE131" s="199"/>
      <c r="BF131" s="198"/>
      <c r="BG131" s="198"/>
      <c r="BH131" s="199"/>
      <c r="BI131" s="198"/>
    </row>
    <row r="132" spans="1:61" s="197" customFormat="1" x14ac:dyDescent="0.25">
      <c r="A132" s="299"/>
      <c r="B132" s="326" t="s">
        <v>5</v>
      </c>
      <c r="C132" s="323"/>
      <c r="D132" s="323"/>
      <c r="E132" s="323"/>
      <c r="F132" s="325"/>
      <c r="G132" s="324" t="s">
        <v>5</v>
      </c>
      <c r="H132" s="323"/>
      <c r="I132" s="323"/>
      <c r="J132" s="299"/>
      <c r="K132" s="300"/>
      <c r="L132" s="210"/>
      <c r="M132" s="209" t="str">
        <f>IF(P132="","NA",IF(P132&lt;'Interest Rate'!$E$3,P132,"NA"))</f>
        <v>NA</v>
      </c>
      <c r="N132" s="207" t="str">
        <f>IF(OR(O132="",P132=""),"NA",ROUND(YEARFRAC(O132,P132)*12,0))</f>
        <v>NA</v>
      </c>
      <c r="O132" s="322"/>
      <c r="P132" s="322"/>
      <c r="Q132" s="207"/>
      <c r="R132" s="208"/>
      <c r="S132" s="208"/>
      <c r="T132" s="207"/>
      <c r="U132" s="207"/>
      <c r="V132" s="208"/>
      <c r="W132" s="208"/>
      <c r="X132" s="207"/>
      <c r="Y132" s="299"/>
      <c r="Z132" s="207" t="str">
        <f>'Interest Rate'!$E$2</f>
        <v>VND</v>
      </c>
      <c r="AA132" s="207"/>
      <c r="AB132" s="207"/>
      <c r="AC132" s="207"/>
      <c r="AD132" s="207"/>
      <c r="AE132" s="321" t="s">
        <v>389</v>
      </c>
      <c r="AF132" s="205"/>
      <c r="AG132" s="319">
        <v>5</v>
      </c>
      <c r="AH132" s="207"/>
      <c r="AI132" s="207"/>
      <c r="AJ132" s="207"/>
      <c r="AK132" s="321"/>
      <c r="AL132" s="320"/>
      <c r="AM132" s="319"/>
      <c r="AN132" s="198">
        <f>SUM(AO132:AP132)</f>
        <v>0</v>
      </c>
      <c r="AO132" s="318"/>
      <c r="AP132" s="317"/>
      <c r="AQ132" s="299"/>
      <c r="AR132" s="202"/>
      <c r="AS132" s="202"/>
      <c r="AT132" s="298"/>
      <c r="AU132" s="297"/>
      <c r="AV132" s="198"/>
      <c r="AW132" s="198"/>
      <c r="AX132" s="198"/>
      <c r="AY132" s="198"/>
      <c r="AZ132" s="198"/>
      <c r="BA132" s="298"/>
      <c r="BB132" s="297"/>
      <c r="BC132" s="198"/>
      <c r="BD132" s="199"/>
      <c r="BE132" s="199"/>
      <c r="BF132" s="198"/>
      <c r="BG132" s="198"/>
      <c r="BH132" s="199"/>
      <c r="BI132" s="198"/>
    </row>
    <row r="133" spans="1:61" s="197" customFormat="1" x14ac:dyDescent="0.25">
      <c r="A133" s="299"/>
      <c r="B133" s="326" t="s">
        <v>5</v>
      </c>
      <c r="C133" s="323"/>
      <c r="D133" s="323"/>
      <c r="E133" s="323"/>
      <c r="F133" s="325"/>
      <c r="G133" s="324" t="s">
        <v>5</v>
      </c>
      <c r="H133" s="323"/>
      <c r="I133" s="323"/>
      <c r="J133" s="299"/>
      <c r="K133" s="300"/>
      <c r="L133" s="210"/>
      <c r="M133" s="209" t="str">
        <f>IF(P133="","NA",IF(P133&lt;'Interest Rate'!$E$3,P133,"NA"))</f>
        <v>NA</v>
      </c>
      <c r="N133" s="207" t="str">
        <f>IF(OR(O133="",P133=""),"NA",ROUND(YEARFRAC(O133,P133)*12,0))</f>
        <v>NA</v>
      </c>
      <c r="O133" s="322"/>
      <c r="P133" s="322"/>
      <c r="Q133" s="207"/>
      <c r="R133" s="208"/>
      <c r="S133" s="208"/>
      <c r="T133" s="207"/>
      <c r="U133" s="207"/>
      <c r="V133" s="208"/>
      <c r="W133" s="208"/>
      <c r="X133" s="207"/>
      <c r="Y133" s="299"/>
      <c r="Z133" s="207" t="str">
        <f>'Interest Rate'!$E$2</f>
        <v>VND</v>
      </c>
      <c r="AA133" s="207"/>
      <c r="AB133" s="207"/>
      <c r="AC133" s="207"/>
      <c r="AD133" s="207"/>
      <c r="AE133" s="321" t="s">
        <v>389</v>
      </c>
      <c r="AF133" s="205"/>
      <c r="AG133" s="319">
        <v>5</v>
      </c>
      <c r="AH133" s="207"/>
      <c r="AI133" s="207"/>
      <c r="AJ133" s="207"/>
      <c r="AK133" s="321"/>
      <c r="AL133" s="320"/>
      <c r="AM133" s="319"/>
      <c r="AN133" s="198">
        <f>SUM(AO133:AP133)</f>
        <v>0</v>
      </c>
      <c r="AO133" s="318"/>
      <c r="AP133" s="317"/>
      <c r="AQ133" s="299"/>
      <c r="AR133" s="202"/>
      <c r="AS133" s="202"/>
      <c r="AT133" s="298"/>
      <c r="AU133" s="297"/>
      <c r="AV133" s="198"/>
      <c r="AW133" s="198"/>
      <c r="AX133" s="198"/>
      <c r="AY133" s="198"/>
      <c r="AZ133" s="198"/>
      <c r="BA133" s="298"/>
      <c r="BB133" s="297"/>
      <c r="BC133" s="198"/>
      <c r="BD133" s="199"/>
      <c r="BE133" s="199"/>
      <c r="BF133" s="198"/>
      <c r="BG133" s="198"/>
      <c r="BH133" s="199"/>
      <c r="BI133" s="198"/>
    </row>
    <row r="134" spans="1:61" s="197" customFormat="1" x14ac:dyDescent="0.25">
      <c r="A134" s="299"/>
      <c r="B134" s="326" t="s">
        <v>5</v>
      </c>
      <c r="C134" s="323"/>
      <c r="D134" s="323"/>
      <c r="E134" s="323"/>
      <c r="F134" s="325"/>
      <c r="G134" s="324" t="s">
        <v>5</v>
      </c>
      <c r="H134" s="323"/>
      <c r="I134" s="323"/>
      <c r="J134" s="299"/>
      <c r="K134" s="300"/>
      <c r="L134" s="210"/>
      <c r="M134" s="209" t="str">
        <f>IF(P134="","NA",IF(P134&lt;'Interest Rate'!$E$3,P134,"NA"))</f>
        <v>NA</v>
      </c>
      <c r="N134" s="207" t="str">
        <f>IF(OR(O134="",P134=""),"NA",ROUND(YEARFRAC(O134,P134)*12,0))</f>
        <v>NA</v>
      </c>
      <c r="O134" s="322"/>
      <c r="P134" s="322"/>
      <c r="Q134" s="207"/>
      <c r="R134" s="208"/>
      <c r="S134" s="208"/>
      <c r="T134" s="207"/>
      <c r="U134" s="207"/>
      <c r="V134" s="208"/>
      <c r="W134" s="208"/>
      <c r="X134" s="207"/>
      <c r="Y134" s="299"/>
      <c r="Z134" s="207" t="str">
        <f>'Interest Rate'!$E$2</f>
        <v>VND</v>
      </c>
      <c r="AA134" s="207"/>
      <c r="AB134" s="207"/>
      <c r="AC134" s="207"/>
      <c r="AD134" s="207"/>
      <c r="AE134" s="321" t="s">
        <v>389</v>
      </c>
      <c r="AF134" s="205"/>
      <c r="AG134" s="319">
        <v>5</v>
      </c>
      <c r="AH134" s="207"/>
      <c r="AI134" s="207"/>
      <c r="AJ134" s="207"/>
      <c r="AK134" s="321"/>
      <c r="AL134" s="320"/>
      <c r="AM134" s="319"/>
      <c r="AN134" s="198">
        <f>SUM(AO134:AP134)</f>
        <v>0</v>
      </c>
      <c r="AO134" s="318"/>
      <c r="AP134" s="317"/>
      <c r="AQ134" s="299"/>
      <c r="AR134" s="202"/>
      <c r="AS134" s="202"/>
      <c r="AT134" s="298"/>
      <c r="AU134" s="297"/>
      <c r="AV134" s="198"/>
      <c r="AW134" s="198"/>
      <c r="AX134" s="198"/>
      <c r="AY134" s="198"/>
      <c r="AZ134" s="198"/>
      <c r="BA134" s="298"/>
      <c r="BB134" s="297"/>
      <c r="BC134" s="198"/>
      <c r="BD134" s="199"/>
      <c r="BE134" s="199"/>
      <c r="BF134" s="198"/>
      <c r="BG134" s="198"/>
      <c r="BH134" s="199"/>
      <c r="BI134" s="198"/>
    </row>
    <row r="135" spans="1:61" s="197" customFormat="1" x14ac:dyDescent="0.25">
      <c r="A135" s="299"/>
      <c r="B135" s="326" t="s">
        <v>5</v>
      </c>
      <c r="C135" s="323"/>
      <c r="D135" s="323"/>
      <c r="E135" s="323"/>
      <c r="F135" s="325"/>
      <c r="G135" s="324" t="s">
        <v>5</v>
      </c>
      <c r="H135" s="323"/>
      <c r="I135" s="323"/>
      <c r="J135" s="299"/>
      <c r="K135" s="300"/>
      <c r="L135" s="210"/>
      <c r="M135" s="209" t="str">
        <f>IF(P135="","NA",IF(P135&lt;'Interest Rate'!$E$3,P135,"NA"))</f>
        <v>NA</v>
      </c>
      <c r="N135" s="207" t="str">
        <f>IF(OR(O135="",P135=""),"NA",ROUND(YEARFRAC(O135,P135)*12,0))</f>
        <v>NA</v>
      </c>
      <c r="O135" s="322"/>
      <c r="P135" s="322"/>
      <c r="Q135" s="207"/>
      <c r="R135" s="208"/>
      <c r="S135" s="208"/>
      <c r="T135" s="207"/>
      <c r="U135" s="207"/>
      <c r="V135" s="208"/>
      <c r="W135" s="208"/>
      <c r="X135" s="207"/>
      <c r="Y135" s="299"/>
      <c r="Z135" s="207" t="str">
        <f>'Interest Rate'!$E$2</f>
        <v>VND</v>
      </c>
      <c r="AA135" s="207"/>
      <c r="AB135" s="207"/>
      <c r="AC135" s="207"/>
      <c r="AD135" s="207"/>
      <c r="AE135" s="321" t="s">
        <v>389</v>
      </c>
      <c r="AF135" s="205"/>
      <c r="AG135" s="319">
        <v>5</v>
      </c>
      <c r="AH135" s="207"/>
      <c r="AI135" s="207"/>
      <c r="AJ135" s="207"/>
      <c r="AK135" s="321"/>
      <c r="AL135" s="320"/>
      <c r="AM135" s="319"/>
      <c r="AN135" s="198">
        <f>SUM(AO135:AP135)</f>
        <v>0</v>
      </c>
      <c r="AO135" s="318"/>
      <c r="AP135" s="317"/>
      <c r="AQ135" s="299"/>
      <c r="AR135" s="202"/>
      <c r="AS135" s="202"/>
      <c r="AT135" s="298"/>
      <c r="AU135" s="297"/>
      <c r="AV135" s="198"/>
      <c r="AW135" s="198"/>
      <c r="AX135" s="198"/>
      <c r="AY135" s="198"/>
      <c r="AZ135" s="198"/>
      <c r="BA135" s="298"/>
      <c r="BB135" s="297"/>
      <c r="BC135" s="198"/>
      <c r="BD135" s="199"/>
      <c r="BE135" s="199"/>
      <c r="BF135" s="198"/>
      <c r="BG135" s="198"/>
      <c r="BH135" s="199"/>
      <c r="BI135" s="198"/>
    </row>
    <row r="136" spans="1:61" s="197" customFormat="1" x14ac:dyDescent="0.25">
      <c r="A136" s="299"/>
      <c r="B136" s="326" t="s">
        <v>5</v>
      </c>
      <c r="C136" s="323"/>
      <c r="D136" s="323"/>
      <c r="E136" s="323"/>
      <c r="F136" s="325"/>
      <c r="G136" s="324" t="s">
        <v>5</v>
      </c>
      <c r="H136" s="323"/>
      <c r="I136" s="323"/>
      <c r="J136" s="299"/>
      <c r="K136" s="300"/>
      <c r="L136" s="210"/>
      <c r="M136" s="209" t="str">
        <f>IF(P136="","NA",IF(P136&lt;'Interest Rate'!$E$3,P136,"NA"))</f>
        <v>NA</v>
      </c>
      <c r="N136" s="207" t="str">
        <f>IF(OR(O136="",P136=""),"NA",ROUND(YEARFRAC(O136,P136)*12,0))</f>
        <v>NA</v>
      </c>
      <c r="O136" s="322"/>
      <c r="P136" s="322"/>
      <c r="Q136" s="207"/>
      <c r="R136" s="208"/>
      <c r="S136" s="208"/>
      <c r="T136" s="207"/>
      <c r="U136" s="207"/>
      <c r="V136" s="208"/>
      <c r="W136" s="208"/>
      <c r="X136" s="207"/>
      <c r="Y136" s="299"/>
      <c r="Z136" s="207" t="str">
        <f>'Interest Rate'!$E$2</f>
        <v>VND</v>
      </c>
      <c r="AA136" s="207"/>
      <c r="AB136" s="207"/>
      <c r="AC136" s="207"/>
      <c r="AD136" s="207"/>
      <c r="AE136" s="321" t="s">
        <v>388</v>
      </c>
      <c r="AF136" s="205"/>
      <c r="AG136" s="319">
        <v>5</v>
      </c>
      <c r="AH136" s="207"/>
      <c r="AI136" s="207"/>
      <c r="AJ136" s="207"/>
      <c r="AK136" s="321"/>
      <c r="AL136" s="320"/>
      <c r="AM136" s="319"/>
      <c r="AN136" s="198">
        <f>SUM(AO136:AP136)</f>
        <v>0</v>
      </c>
      <c r="AO136" s="318"/>
      <c r="AP136" s="317"/>
      <c r="AQ136" s="299"/>
      <c r="AR136" s="202"/>
      <c r="AS136" s="202"/>
      <c r="AT136" s="298"/>
      <c r="AU136" s="297"/>
      <c r="AV136" s="198"/>
      <c r="AW136" s="198"/>
      <c r="AX136" s="198"/>
      <c r="AY136" s="198"/>
      <c r="AZ136" s="198"/>
      <c r="BA136" s="298"/>
      <c r="BB136" s="297"/>
      <c r="BC136" s="198"/>
      <c r="BD136" s="199"/>
      <c r="BE136" s="199"/>
      <c r="BF136" s="198"/>
      <c r="BG136" s="198"/>
      <c r="BH136" s="199"/>
      <c r="BI136" s="198"/>
    </row>
    <row r="137" spans="1:61" s="197" customFormat="1" x14ac:dyDescent="0.25">
      <c r="A137" s="299"/>
      <c r="B137" s="326" t="s">
        <v>5</v>
      </c>
      <c r="C137" s="323"/>
      <c r="D137" s="323"/>
      <c r="E137" s="323"/>
      <c r="F137" s="325"/>
      <c r="G137" s="324" t="s">
        <v>5</v>
      </c>
      <c r="H137" s="323"/>
      <c r="I137" s="323"/>
      <c r="J137" s="299"/>
      <c r="K137" s="300"/>
      <c r="L137" s="210"/>
      <c r="M137" s="209" t="str">
        <f>IF(P137="","NA",IF(P137&lt;'Interest Rate'!$E$3,P137,"NA"))</f>
        <v>NA</v>
      </c>
      <c r="N137" s="207" t="str">
        <f>IF(OR(O137="",P137=""),"NA",ROUND(YEARFRAC(O137,P137)*12,0))</f>
        <v>NA</v>
      </c>
      <c r="O137" s="322"/>
      <c r="P137" s="322"/>
      <c r="Q137" s="207"/>
      <c r="R137" s="208"/>
      <c r="S137" s="208"/>
      <c r="T137" s="207"/>
      <c r="U137" s="207"/>
      <c r="V137" s="208"/>
      <c r="W137" s="208"/>
      <c r="X137" s="207"/>
      <c r="Y137" s="299"/>
      <c r="Z137" s="207" t="str">
        <f>'Interest Rate'!$E$2</f>
        <v>VND</v>
      </c>
      <c r="AA137" s="207"/>
      <c r="AB137" s="207"/>
      <c r="AC137" s="207"/>
      <c r="AD137" s="207"/>
      <c r="AE137" s="321" t="s">
        <v>389</v>
      </c>
      <c r="AF137" s="205"/>
      <c r="AG137" s="319">
        <v>5</v>
      </c>
      <c r="AH137" s="207"/>
      <c r="AI137" s="207"/>
      <c r="AJ137" s="207"/>
      <c r="AK137" s="321"/>
      <c r="AL137" s="320"/>
      <c r="AM137" s="319"/>
      <c r="AN137" s="198">
        <f>SUM(AO137:AP137)</f>
        <v>0</v>
      </c>
      <c r="AO137" s="318"/>
      <c r="AP137" s="317"/>
      <c r="AQ137" s="299"/>
      <c r="AR137" s="202"/>
      <c r="AS137" s="202"/>
      <c r="AT137" s="298"/>
      <c r="AU137" s="297"/>
      <c r="AV137" s="198"/>
      <c r="AW137" s="198"/>
      <c r="AX137" s="198"/>
      <c r="AY137" s="198"/>
      <c r="AZ137" s="198"/>
      <c r="BA137" s="298"/>
      <c r="BB137" s="297"/>
      <c r="BC137" s="198"/>
      <c r="BD137" s="199"/>
      <c r="BE137" s="199"/>
      <c r="BF137" s="198"/>
      <c r="BG137" s="198"/>
      <c r="BH137" s="199"/>
      <c r="BI137" s="198"/>
    </row>
    <row r="138" spans="1:61" s="197" customFormat="1" x14ac:dyDescent="0.25">
      <c r="A138" s="299"/>
      <c r="B138" s="326" t="s">
        <v>5</v>
      </c>
      <c r="C138" s="323"/>
      <c r="D138" s="323"/>
      <c r="E138" s="323"/>
      <c r="F138" s="325"/>
      <c r="G138" s="324" t="s">
        <v>5</v>
      </c>
      <c r="H138" s="323"/>
      <c r="I138" s="323"/>
      <c r="J138" s="299"/>
      <c r="K138" s="300"/>
      <c r="L138" s="210"/>
      <c r="M138" s="209" t="str">
        <f>IF(P138="","NA",IF(P138&lt;'Interest Rate'!$E$3,P138,"NA"))</f>
        <v>NA</v>
      </c>
      <c r="N138" s="207" t="str">
        <f>IF(OR(O138="",P138=""),"NA",ROUND(YEARFRAC(O138,P138)*12,0))</f>
        <v>NA</v>
      </c>
      <c r="O138" s="322"/>
      <c r="P138" s="322"/>
      <c r="Q138" s="207"/>
      <c r="R138" s="208"/>
      <c r="S138" s="208"/>
      <c r="T138" s="207"/>
      <c r="U138" s="207"/>
      <c r="V138" s="208"/>
      <c r="W138" s="208"/>
      <c r="X138" s="207"/>
      <c r="Y138" s="299"/>
      <c r="Z138" s="207" t="str">
        <f>'Interest Rate'!$E$2</f>
        <v>VND</v>
      </c>
      <c r="AA138" s="207"/>
      <c r="AB138" s="207"/>
      <c r="AC138" s="207"/>
      <c r="AD138" s="207"/>
      <c r="AE138" s="321" t="s">
        <v>388</v>
      </c>
      <c r="AF138" s="205"/>
      <c r="AG138" s="319">
        <v>5</v>
      </c>
      <c r="AH138" s="207"/>
      <c r="AI138" s="207"/>
      <c r="AJ138" s="207"/>
      <c r="AK138" s="321"/>
      <c r="AL138" s="320"/>
      <c r="AM138" s="319"/>
      <c r="AN138" s="198">
        <f>SUM(AO138:AP138)</f>
        <v>0</v>
      </c>
      <c r="AO138" s="318"/>
      <c r="AP138" s="317"/>
      <c r="AQ138" s="299"/>
      <c r="AR138" s="202"/>
      <c r="AS138" s="202"/>
      <c r="AT138" s="298"/>
      <c r="AU138" s="297"/>
      <c r="AV138" s="198"/>
      <c r="AW138" s="198"/>
      <c r="AX138" s="198"/>
      <c r="AY138" s="198"/>
      <c r="AZ138" s="198"/>
      <c r="BA138" s="298"/>
      <c r="BB138" s="297"/>
      <c r="BC138" s="198"/>
      <c r="BD138" s="199"/>
      <c r="BE138" s="199"/>
      <c r="BF138" s="198"/>
      <c r="BG138" s="198"/>
      <c r="BH138" s="199"/>
      <c r="BI138" s="198"/>
    </row>
    <row r="139" spans="1:61" s="197" customFormat="1" x14ac:dyDescent="0.25">
      <c r="A139" s="299"/>
      <c r="B139" s="326" t="s">
        <v>5</v>
      </c>
      <c r="C139" s="323"/>
      <c r="D139" s="323"/>
      <c r="E139" s="323"/>
      <c r="F139" s="325"/>
      <c r="G139" s="324" t="s">
        <v>5</v>
      </c>
      <c r="H139" s="323"/>
      <c r="I139" s="323"/>
      <c r="J139" s="299"/>
      <c r="K139" s="300"/>
      <c r="L139" s="210"/>
      <c r="M139" s="209" t="str">
        <f>IF(P139="","NA",IF(P139&lt;'Interest Rate'!$E$3,P139,"NA"))</f>
        <v>NA</v>
      </c>
      <c r="N139" s="207" t="str">
        <f>IF(OR(O139="",P139=""),"NA",ROUND(YEARFRAC(O139,P139)*12,0))</f>
        <v>NA</v>
      </c>
      <c r="O139" s="322"/>
      <c r="P139" s="322"/>
      <c r="Q139" s="207"/>
      <c r="R139" s="208"/>
      <c r="S139" s="208"/>
      <c r="T139" s="207"/>
      <c r="U139" s="207"/>
      <c r="V139" s="208"/>
      <c r="W139" s="208"/>
      <c r="X139" s="207"/>
      <c r="Y139" s="299"/>
      <c r="Z139" s="207" t="str">
        <f>'Interest Rate'!$E$2</f>
        <v>VND</v>
      </c>
      <c r="AA139" s="207"/>
      <c r="AB139" s="207"/>
      <c r="AC139" s="207"/>
      <c r="AD139" s="207"/>
      <c r="AE139" s="321" t="s">
        <v>389</v>
      </c>
      <c r="AF139" s="205"/>
      <c r="AG139" s="319">
        <v>5</v>
      </c>
      <c r="AH139" s="207"/>
      <c r="AI139" s="207"/>
      <c r="AJ139" s="207"/>
      <c r="AK139" s="321"/>
      <c r="AL139" s="320"/>
      <c r="AM139" s="319"/>
      <c r="AN139" s="198">
        <f>SUM(AO139:AP139)</f>
        <v>0</v>
      </c>
      <c r="AO139" s="318"/>
      <c r="AP139" s="317"/>
      <c r="AQ139" s="299"/>
      <c r="AR139" s="202"/>
      <c r="AS139" s="202"/>
      <c r="AT139" s="298"/>
      <c r="AU139" s="297"/>
      <c r="AV139" s="198"/>
      <c r="AW139" s="198"/>
      <c r="AX139" s="198"/>
      <c r="AY139" s="198"/>
      <c r="AZ139" s="198"/>
      <c r="BA139" s="298"/>
      <c r="BB139" s="297"/>
      <c r="BC139" s="198"/>
      <c r="BD139" s="199"/>
      <c r="BE139" s="199"/>
      <c r="BF139" s="198"/>
      <c r="BG139" s="198"/>
      <c r="BH139" s="199"/>
      <c r="BI139" s="198"/>
    </row>
    <row r="140" spans="1:61" s="197" customFormat="1" x14ac:dyDescent="0.25">
      <c r="A140" s="299"/>
      <c r="B140" s="326" t="s">
        <v>5</v>
      </c>
      <c r="C140" s="323"/>
      <c r="D140" s="323"/>
      <c r="E140" s="323"/>
      <c r="F140" s="325"/>
      <c r="G140" s="324" t="s">
        <v>5</v>
      </c>
      <c r="H140" s="323"/>
      <c r="I140" s="323"/>
      <c r="J140" s="299"/>
      <c r="K140" s="300"/>
      <c r="L140" s="210"/>
      <c r="M140" s="209" t="str">
        <f>IF(P140="","NA",IF(P140&lt;'Interest Rate'!$E$3,P140,"NA"))</f>
        <v>NA</v>
      </c>
      <c r="N140" s="207" t="str">
        <f>IF(OR(O140="",P140=""),"NA",ROUND(YEARFRAC(O140,P140)*12,0))</f>
        <v>NA</v>
      </c>
      <c r="O140" s="322"/>
      <c r="P140" s="322"/>
      <c r="Q140" s="207"/>
      <c r="R140" s="208"/>
      <c r="S140" s="208"/>
      <c r="T140" s="207"/>
      <c r="U140" s="207"/>
      <c r="V140" s="208"/>
      <c r="W140" s="208"/>
      <c r="X140" s="207"/>
      <c r="Y140" s="299"/>
      <c r="Z140" s="207" t="str">
        <f>'Interest Rate'!$E$2</f>
        <v>VND</v>
      </c>
      <c r="AA140" s="207"/>
      <c r="AB140" s="207"/>
      <c r="AC140" s="207"/>
      <c r="AD140" s="207"/>
      <c r="AE140" s="321" t="s">
        <v>389</v>
      </c>
      <c r="AF140" s="205"/>
      <c r="AG140" s="319">
        <v>5</v>
      </c>
      <c r="AH140" s="207"/>
      <c r="AI140" s="207"/>
      <c r="AJ140" s="207"/>
      <c r="AK140" s="321"/>
      <c r="AL140" s="320"/>
      <c r="AM140" s="319"/>
      <c r="AN140" s="198">
        <f>SUM(AO140:AP140)</f>
        <v>0</v>
      </c>
      <c r="AO140" s="318"/>
      <c r="AP140" s="317"/>
      <c r="AQ140" s="299"/>
      <c r="AR140" s="202"/>
      <c r="AS140" s="202"/>
      <c r="AT140" s="298"/>
      <c r="AU140" s="297"/>
      <c r="AV140" s="198"/>
      <c r="AW140" s="198"/>
      <c r="AX140" s="198"/>
      <c r="AY140" s="198"/>
      <c r="AZ140" s="198"/>
      <c r="BA140" s="298"/>
      <c r="BB140" s="297"/>
      <c r="BC140" s="198"/>
      <c r="BD140" s="199"/>
      <c r="BE140" s="199"/>
      <c r="BF140" s="198"/>
      <c r="BG140" s="198"/>
      <c r="BH140" s="199"/>
      <c r="BI140" s="198"/>
    </row>
    <row r="141" spans="1:61" s="197" customFormat="1" x14ac:dyDescent="0.25">
      <c r="A141" s="299"/>
      <c r="B141" s="326" t="s">
        <v>5</v>
      </c>
      <c r="C141" s="323"/>
      <c r="D141" s="323"/>
      <c r="E141" s="323"/>
      <c r="F141" s="325"/>
      <c r="G141" s="324" t="s">
        <v>5</v>
      </c>
      <c r="H141" s="323"/>
      <c r="I141" s="323"/>
      <c r="J141" s="299"/>
      <c r="K141" s="300"/>
      <c r="L141" s="210"/>
      <c r="M141" s="209" t="str">
        <f>IF(P141="","NA",IF(P141&lt;'Interest Rate'!$E$3,P141,"NA"))</f>
        <v>NA</v>
      </c>
      <c r="N141" s="207" t="str">
        <f>IF(OR(O141="",P141=""),"NA",ROUND(YEARFRAC(O141,P141)*12,0))</f>
        <v>NA</v>
      </c>
      <c r="O141" s="322"/>
      <c r="P141" s="322"/>
      <c r="Q141" s="207"/>
      <c r="R141" s="208"/>
      <c r="S141" s="208"/>
      <c r="T141" s="207"/>
      <c r="U141" s="207"/>
      <c r="V141" s="208"/>
      <c r="W141" s="208"/>
      <c r="X141" s="207"/>
      <c r="Y141" s="299"/>
      <c r="Z141" s="207" t="str">
        <f>'Interest Rate'!$E$2</f>
        <v>VND</v>
      </c>
      <c r="AA141" s="207"/>
      <c r="AB141" s="207"/>
      <c r="AC141" s="207"/>
      <c r="AD141" s="207"/>
      <c r="AE141" s="321" t="s">
        <v>389</v>
      </c>
      <c r="AF141" s="205"/>
      <c r="AG141" s="319">
        <v>5</v>
      </c>
      <c r="AH141" s="207"/>
      <c r="AI141" s="207"/>
      <c r="AJ141" s="207"/>
      <c r="AK141" s="321"/>
      <c r="AL141" s="320"/>
      <c r="AM141" s="319"/>
      <c r="AN141" s="198">
        <f>SUM(AO141:AP141)</f>
        <v>0</v>
      </c>
      <c r="AO141" s="318"/>
      <c r="AP141" s="317"/>
      <c r="AQ141" s="299"/>
      <c r="AR141" s="202"/>
      <c r="AS141" s="202"/>
      <c r="AT141" s="298"/>
      <c r="AU141" s="297"/>
      <c r="AV141" s="198"/>
      <c r="AW141" s="198"/>
      <c r="AX141" s="198"/>
      <c r="AY141" s="198"/>
      <c r="AZ141" s="198"/>
      <c r="BA141" s="298"/>
      <c r="BB141" s="297"/>
      <c r="BC141" s="198"/>
      <c r="BD141" s="199"/>
      <c r="BE141" s="199"/>
      <c r="BF141" s="198"/>
      <c r="BG141" s="198"/>
      <c r="BH141" s="199"/>
      <c r="BI141" s="198"/>
    </row>
    <row r="142" spans="1:61" s="197" customFormat="1" x14ac:dyDescent="0.25">
      <c r="A142" s="299"/>
      <c r="B142" s="326" t="s">
        <v>5</v>
      </c>
      <c r="C142" s="323"/>
      <c r="D142" s="323"/>
      <c r="E142" s="323"/>
      <c r="F142" s="325"/>
      <c r="G142" s="324" t="s">
        <v>5</v>
      </c>
      <c r="H142" s="323"/>
      <c r="I142" s="323"/>
      <c r="J142" s="299"/>
      <c r="K142" s="300"/>
      <c r="L142" s="210"/>
      <c r="M142" s="209" t="str">
        <f>IF(P142="","NA",IF(P142&lt;'Interest Rate'!$E$3,P142,"NA"))</f>
        <v>NA</v>
      </c>
      <c r="N142" s="207" t="str">
        <f>IF(OR(O142="",P142=""),"NA",ROUND(YEARFRAC(O142,P142)*12,0))</f>
        <v>NA</v>
      </c>
      <c r="O142" s="322"/>
      <c r="P142" s="322"/>
      <c r="Q142" s="207"/>
      <c r="R142" s="208"/>
      <c r="S142" s="208"/>
      <c r="T142" s="207"/>
      <c r="U142" s="207"/>
      <c r="V142" s="208"/>
      <c r="W142" s="208"/>
      <c r="X142" s="207"/>
      <c r="Y142" s="299"/>
      <c r="Z142" s="207" t="str">
        <f>'Interest Rate'!$E$2</f>
        <v>VND</v>
      </c>
      <c r="AA142" s="207"/>
      <c r="AB142" s="207"/>
      <c r="AC142" s="207"/>
      <c r="AD142" s="207"/>
      <c r="AE142" s="321" t="s">
        <v>389</v>
      </c>
      <c r="AF142" s="205"/>
      <c r="AG142" s="319">
        <v>5</v>
      </c>
      <c r="AH142" s="207"/>
      <c r="AI142" s="207"/>
      <c r="AJ142" s="207"/>
      <c r="AK142" s="321"/>
      <c r="AL142" s="320"/>
      <c r="AM142" s="319"/>
      <c r="AN142" s="198">
        <f>SUM(AO142:AP142)</f>
        <v>0</v>
      </c>
      <c r="AO142" s="318"/>
      <c r="AP142" s="317"/>
      <c r="AQ142" s="299"/>
      <c r="AR142" s="202"/>
      <c r="AS142" s="202"/>
      <c r="AT142" s="298"/>
      <c r="AU142" s="297"/>
      <c r="AV142" s="198"/>
      <c r="AW142" s="198"/>
      <c r="AX142" s="198"/>
      <c r="AY142" s="198"/>
      <c r="AZ142" s="198"/>
      <c r="BA142" s="298"/>
      <c r="BB142" s="297"/>
      <c r="BC142" s="198"/>
      <c r="BD142" s="199"/>
      <c r="BE142" s="199"/>
      <c r="BF142" s="198"/>
      <c r="BG142" s="198"/>
      <c r="BH142" s="199"/>
      <c r="BI142" s="198"/>
    </row>
    <row r="143" spans="1:61" s="197" customFormat="1" x14ac:dyDescent="0.25">
      <c r="A143" s="299"/>
      <c r="B143" s="326" t="s">
        <v>5</v>
      </c>
      <c r="C143" s="323"/>
      <c r="D143" s="323"/>
      <c r="E143" s="323"/>
      <c r="F143" s="325"/>
      <c r="G143" s="324" t="s">
        <v>5</v>
      </c>
      <c r="H143" s="323"/>
      <c r="I143" s="323"/>
      <c r="J143" s="299"/>
      <c r="K143" s="300"/>
      <c r="L143" s="210"/>
      <c r="M143" s="209" t="str">
        <f>IF(P143="","NA",IF(P143&lt;'Interest Rate'!$E$3,P143,"NA"))</f>
        <v>NA</v>
      </c>
      <c r="N143" s="207" t="str">
        <f>IF(OR(O143="",P143=""),"NA",ROUND(YEARFRAC(O143,P143)*12,0))</f>
        <v>NA</v>
      </c>
      <c r="O143" s="322"/>
      <c r="P143" s="322"/>
      <c r="Q143" s="207"/>
      <c r="R143" s="208"/>
      <c r="S143" s="208"/>
      <c r="T143" s="207"/>
      <c r="U143" s="207"/>
      <c r="V143" s="208"/>
      <c r="W143" s="208"/>
      <c r="X143" s="207"/>
      <c r="Y143" s="299"/>
      <c r="Z143" s="207" t="str">
        <f>'Interest Rate'!$E$2</f>
        <v>VND</v>
      </c>
      <c r="AA143" s="207"/>
      <c r="AB143" s="207"/>
      <c r="AC143" s="207"/>
      <c r="AD143" s="207"/>
      <c r="AE143" s="321" t="s">
        <v>388</v>
      </c>
      <c r="AF143" s="205"/>
      <c r="AG143" s="319">
        <v>5</v>
      </c>
      <c r="AH143" s="207"/>
      <c r="AI143" s="207"/>
      <c r="AJ143" s="207"/>
      <c r="AK143" s="321"/>
      <c r="AL143" s="320"/>
      <c r="AM143" s="319"/>
      <c r="AN143" s="198">
        <f>SUM(AO143:AP143)</f>
        <v>0</v>
      </c>
      <c r="AO143" s="318"/>
      <c r="AP143" s="317"/>
      <c r="AQ143" s="299"/>
      <c r="AR143" s="202"/>
      <c r="AS143" s="202"/>
      <c r="AT143" s="298"/>
      <c r="AU143" s="297"/>
      <c r="AV143" s="198"/>
      <c r="AW143" s="198"/>
      <c r="AX143" s="198"/>
      <c r="AY143" s="198"/>
      <c r="AZ143" s="198"/>
      <c r="BA143" s="298"/>
      <c r="BB143" s="297"/>
      <c r="BC143" s="198"/>
      <c r="BD143" s="199"/>
      <c r="BE143" s="199"/>
      <c r="BF143" s="198"/>
      <c r="BG143" s="198"/>
      <c r="BH143" s="199"/>
      <c r="BI143" s="198"/>
    </row>
    <row r="144" spans="1:61" s="197" customFormat="1" x14ac:dyDescent="0.25">
      <c r="A144" s="299"/>
      <c r="B144" s="326" t="s">
        <v>5</v>
      </c>
      <c r="C144" s="323"/>
      <c r="D144" s="323"/>
      <c r="E144" s="323"/>
      <c r="F144" s="325"/>
      <c r="G144" s="324" t="s">
        <v>5</v>
      </c>
      <c r="H144" s="323"/>
      <c r="I144" s="323"/>
      <c r="J144" s="299"/>
      <c r="K144" s="300"/>
      <c r="L144" s="210"/>
      <c r="M144" s="209" t="str">
        <f>IF(P144="","NA",IF(P144&lt;'Interest Rate'!$E$3,P144,"NA"))</f>
        <v>NA</v>
      </c>
      <c r="N144" s="207" t="str">
        <f>IF(OR(O144="",P144=""),"NA",ROUND(YEARFRAC(O144,P144)*12,0))</f>
        <v>NA</v>
      </c>
      <c r="O144" s="322"/>
      <c r="P144" s="322"/>
      <c r="Q144" s="207"/>
      <c r="R144" s="208"/>
      <c r="S144" s="208"/>
      <c r="T144" s="207"/>
      <c r="U144" s="207"/>
      <c r="V144" s="208"/>
      <c r="W144" s="208"/>
      <c r="X144" s="207"/>
      <c r="Y144" s="299"/>
      <c r="Z144" s="207" t="str">
        <f>'Interest Rate'!$E$2</f>
        <v>VND</v>
      </c>
      <c r="AA144" s="207"/>
      <c r="AB144" s="207"/>
      <c r="AC144" s="207"/>
      <c r="AD144" s="207"/>
      <c r="AE144" s="321" t="s">
        <v>389</v>
      </c>
      <c r="AF144" s="205"/>
      <c r="AG144" s="319">
        <v>5</v>
      </c>
      <c r="AH144" s="207"/>
      <c r="AI144" s="207"/>
      <c r="AJ144" s="207"/>
      <c r="AK144" s="321"/>
      <c r="AL144" s="320"/>
      <c r="AM144" s="319"/>
      <c r="AN144" s="198">
        <f>SUM(AO144:AP144)</f>
        <v>0</v>
      </c>
      <c r="AO144" s="318"/>
      <c r="AP144" s="317"/>
      <c r="AQ144" s="299"/>
      <c r="AR144" s="202"/>
      <c r="AS144" s="202"/>
      <c r="AT144" s="298"/>
      <c r="AU144" s="297"/>
      <c r="AV144" s="198"/>
      <c r="AW144" s="198"/>
      <c r="AX144" s="198"/>
      <c r="AY144" s="198"/>
      <c r="AZ144" s="198"/>
      <c r="BA144" s="298"/>
      <c r="BB144" s="297"/>
      <c r="BC144" s="198"/>
      <c r="BD144" s="199"/>
      <c r="BE144" s="199"/>
      <c r="BF144" s="198"/>
      <c r="BG144" s="198"/>
      <c r="BH144" s="199"/>
      <c r="BI144" s="198"/>
    </row>
    <row r="145" spans="1:61" s="197" customFormat="1" x14ac:dyDescent="0.25">
      <c r="A145" s="299"/>
      <c r="B145" s="326" t="s">
        <v>5</v>
      </c>
      <c r="C145" s="323"/>
      <c r="D145" s="323"/>
      <c r="E145" s="323"/>
      <c r="F145" s="325"/>
      <c r="G145" s="324" t="s">
        <v>5</v>
      </c>
      <c r="H145" s="323"/>
      <c r="I145" s="323"/>
      <c r="J145" s="299"/>
      <c r="K145" s="300"/>
      <c r="L145" s="210"/>
      <c r="M145" s="209" t="str">
        <f>IF(P145="","NA",IF(P145&lt;'Interest Rate'!$E$3,P145,"NA"))</f>
        <v>NA</v>
      </c>
      <c r="N145" s="207" t="str">
        <f>IF(OR(O145="",P145=""),"NA",ROUND(YEARFRAC(O145,P145)*12,0))</f>
        <v>NA</v>
      </c>
      <c r="O145" s="322"/>
      <c r="P145" s="322"/>
      <c r="Q145" s="207"/>
      <c r="R145" s="208"/>
      <c r="S145" s="208"/>
      <c r="T145" s="207"/>
      <c r="U145" s="207"/>
      <c r="V145" s="208"/>
      <c r="W145" s="208"/>
      <c r="X145" s="207"/>
      <c r="Y145" s="299"/>
      <c r="Z145" s="207" t="str">
        <f>'Interest Rate'!$E$2</f>
        <v>VND</v>
      </c>
      <c r="AA145" s="207"/>
      <c r="AB145" s="207"/>
      <c r="AC145" s="207"/>
      <c r="AD145" s="207"/>
      <c r="AE145" s="321" t="s">
        <v>389</v>
      </c>
      <c r="AF145" s="205"/>
      <c r="AG145" s="319">
        <v>5</v>
      </c>
      <c r="AH145" s="207"/>
      <c r="AI145" s="207"/>
      <c r="AJ145" s="207"/>
      <c r="AK145" s="321"/>
      <c r="AL145" s="320"/>
      <c r="AM145" s="319"/>
      <c r="AN145" s="198">
        <f>SUM(AO145:AP145)</f>
        <v>0</v>
      </c>
      <c r="AO145" s="318"/>
      <c r="AP145" s="317"/>
      <c r="AQ145" s="299"/>
      <c r="AR145" s="202"/>
      <c r="AS145" s="202"/>
      <c r="AT145" s="298"/>
      <c r="AU145" s="297"/>
      <c r="AV145" s="198"/>
      <c r="AW145" s="198"/>
      <c r="AX145" s="198"/>
      <c r="AY145" s="198"/>
      <c r="AZ145" s="198"/>
      <c r="BA145" s="298"/>
      <c r="BB145" s="297"/>
      <c r="BC145" s="198"/>
      <c r="BD145" s="199"/>
      <c r="BE145" s="199"/>
      <c r="BF145" s="198"/>
      <c r="BG145" s="198"/>
      <c r="BH145" s="199"/>
      <c r="BI145" s="198"/>
    </row>
    <row r="146" spans="1:61" s="197" customFormat="1" x14ac:dyDescent="0.25">
      <c r="A146" s="299"/>
      <c r="B146" s="326" t="s">
        <v>5</v>
      </c>
      <c r="C146" s="323"/>
      <c r="D146" s="323"/>
      <c r="E146" s="323"/>
      <c r="F146" s="325"/>
      <c r="G146" s="324" t="s">
        <v>5</v>
      </c>
      <c r="H146" s="323"/>
      <c r="I146" s="323"/>
      <c r="J146" s="299"/>
      <c r="K146" s="300"/>
      <c r="L146" s="210"/>
      <c r="M146" s="209" t="str">
        <f>IF(P146="","NA",IF(P146&lt;'Interest Rate'!$E$3,P146,"NA"))</f>
        <v>NA</v>
      </c>
      <c r="N146" s="207" t="str">
        <f>IF(OR(O146="",P146=""),"NA",ROUND(YEARFRAC(O146,P146)*12,0))</f>
        <v>NA</v>
      </c>
      <c r="O146" s="322"/>
      <c r="P146" s="322"/>
      <c r="Q146" s="207"/>
      <c r="R146" s="208"/>
      <c r="S146" s="208"/>
      <c r="T146" s="207"/>
      <c r="U146" s="207"/>
      <c r="V146" s="208"/>
      <c r="W146" s="208"/>
      <c r="X146" s="207"/>
      <c r="Y146" s="299"/>
      <c r="Z146" s="207" t="str">
        <f>'Interest Rate'!$E$2</f>
        <v>VND</v>
      </c>
      <c r="AA146" s="207"/>
      <c r="AB146" s="207"/>
      <c r="AC146" s="207"/>
      <c r="AD146" s="207"/>
      <c r="AE146" s="321" t="s">
        <v>388</v>
      </c>
      <c r="AF146" s="205"/>
      <c r="AG146" s="319">
        <v>5</v>
      </c>
      <c r="AH146" s="207"/>
      <c r="AI146" s="207"/>
      <c r="AJ146" s="207"/>
      <c r="AK146" s="321"/>
      <c r="AL146" s="320"/>
      <c r="AM146" s="319"/>
      <c r="AN146" s="198">
        <f>SUM(AO146:AP146)</f>
        <v>0</v>
      </c>
      <c r="AO146" s="318"/>
      <c r="AP146" s="317"/>
      <c r="AQ146" s="299"/>
      <c r="AR146" s="202"/>
      <c r="AS146" s="202"/>
      <c r="AT146" s="298"/>
      <c r="AU146" s="297"/>
      <c r="AV146" s="198"/>
      <c r="AW146" s="198"/>
      <c r="AX146" s="198"/>
      <c r="AY146" s="198"/>
      <c r="AZ146" s="198"/>
      <c r="BA146" s="298"/>
      <c r="BB146" s="297"/>
      <c r="BC146" s="198"/>
      <c r="BD146" s="199"/>
      <c r="BE146" s="199"/>
      <c r="BF146" s="198"/>
      <c r="BG146" s="198"/>
      <c r="BH146" s="199"/>
      <c r="BI146" s="198"/>
    </row>
    <row r="147" spans="1:61" s="197" customFormat="1" x14ac:dyDescent="0.25">
      <c r="A147" s="299"/>
      <c r="B147" s="326" t="s">
        <v>5</v>
      </c>
      <c r="C147" s="323"/>
      <c r="D147" s="323"/>
      <c r="E147" s="323"/>
      <c r="F147" s="325"/>
      <c r="G147" s="324" t="s">
        <v>5</v>
      </c>
      <c r="H147" s="323"/>
      <c r="I147" s="323"/>
      <c r="J147" s="299"/>
      <c r="K147" s="300"/>
      <c r="L147" s="210"/>
      <c r="M147" s="209" t="str">
        <f>IF(P147="","NA",IF(P147&lt;'Interest Rate'!$E$3,P147,"NA"))</f>
        <v>NA</v>
      </c>
      <c r="N147" s="207" t="str">
        <f>IF(OR(O147="",P147=""),"NA",ROUND(YEARFRAC(O147,P147)*12,0))</f>
        <v>NA</v>
      </c>
      <c r="O147" s="322"/>
      <c r="P147" s="322"/>
      <c r="Q147" s="207"/>
      <c r="R147" s="208"/>
      <c r="S147" s="208"/>
      <c r="T147" s="207"/>
      <c r="U147" s="207"/>
      <c r="V147" s="208"/>
      <c r="W147" s="208"/>
      <c r="X147" s="207"/>
      <c r="Y147" s="299"/>
      <c r="Z147" s="207" t="str">
        <f>'Interest Rate'!$E$2</f>
        <v>VND</v>
      </c>
      <c r="AA147" s="207"/>
      <c r="AB147" s="207"/>
      <c r="AC147" s="207"/>
      <c r="AD147" s="207"/>
      <c r="AE147" s="321" t="s">
        <v>389</v>
      </c>
      <c r="AF147" s="205"/>
      <c r="AG147" s="319">
        <v>5</v>
      </c>
      <c r="AH147" s="207"/>
      <c r="AI147" s="207"/>
      <c r="AJ147" s="207"/>
      <c r="AK147" s="321"/>
      <c r="AL147" s="320"/>
      <c r="AM147" s="319"/>
      <c r="AN147" s="198">
        <f>SUM(AO147:AP147)</f>
        <v>0</v>
      </c>
      <c r="AO147" s="318"/>
      <c r="AP147" s="317"/>
      <c r="AQ147" s="299"/>
      <c r="AR147" s="202"/>
      <c r="AS147" s="202"/>
      <c r="AT147" s="298"/>
      <c r="AU147" s="297"/>
      <c r="AV147" s="198"/>
      <c r="AW147" s="198"/>
      <c r="AX147" s="198"/>
      <c r="AY147" s="198"/>
      <c r="AZ147" s="198"/>
      <c r="BA147" s="298"/>
      <c r="BB147" s="297"/>
      <c r="BC147" s="198"/>
      <c r="BD147" s="199"/>
      <c r="BE147" s="199"/>
      <c r="BF147" s="198"/>
      <c r="BG147" s="198"/>
      <c r="BH147" s="199"/>
      <c r="BI147" s="198"/>
    </row>
    <row r="148" spans="1:61" s="197" customFormat="1" x14ac:dyDescent="0.25">
      <c r="A148" s="299"/>
      <c r="B148" s="326" t="s">
        <v>5</v>
      </c>
      <c r="C148" s="323"/>
      <c r="D148" s="323"/>
      <c r="E148" s="323"/>
      <c r="F148" s="325"/>
      <c r="G148" s="324" t="s">
        <v>5</v>
      </c>
      <c r="H148" s="323"/>
      <c r="I148" s="323"/>
      <c r="J148" s="299"/>
      <c r="K148" s="300"/>
      <c r="L148" s="210"/>
      <c r="M148" s="209" t="str">
        <f>IF(P148="","NA",IF(P148&lt;'Interest Rate'!$E$3,P148,"NA"))</f>
        <v>NA</v>
      </c>
      <c r="N148" s="207" t="str">
        <f>IF(OR(O148="",P148=""),"NA",ROUND(YEARFRAC(O148,P148)*12,0))</f>
        <v>NA</v>
      </c>
      <c r="O148" s="322"/>
      <c r="P148" s="322"/>
      <c r="Q148" s="207"/>
      <c r="R148" s="208"/>
      <c r="S148" s="208"/>
      <c r="T148" s="207"/>
      <c r="U148" s="207"/>
      <c r="V148" s="208"/>
      <c r="W148" s="208"/>
      <c r="X148" s="207"/>
      <c r="Y148" s="299"/>
      <c r="Z148" s="207" t="str">
        <f>'Interest Rate'!$E$2</f>
        <v>VND</v>
      </c>
      <c r="AA148" s="207"/>
      <c r="AB148" s="207"/>
      <c r="AC148" s="207"/>
      <c r="AD148" s="207"/>
      <c r="AE148" s="321" t="s">
        <v>388</v>
      </c>
      <c r="AF148" s="205"/>
      <c r="AG148" s="319">
        <v>5</v>
      </c>
      <c r="AH148" s="207"/>
      <c r="AI148" s="207"/>
      <c r="AJ148" s="207"/>
      <c r="AK148" s="321"/>
      <c r="AL148" s="320"/>
      <c r="AM148" s="319"/>
      <c r="AN148" s="198">
        <f>SUM(AO148:AP148)</f>
        <v>0</v>
      </c>
      <c r="AO148" s="318"/>
      <c r="AP148" s="317"/>
      <c r="AQ148" s="299"/>
      <c r="AR148" s="202"/>
      <c r="AS148" s="202"/>
      <c r="AT148" s="298"/>
      <c r="AU148" s="297"/>
      <c r="AV148" s="198"/>
      <c r="AW148" s="198"/>
      <c r="AX148" s="198"/>
      <c r="AY148" s="198"/>
      <c r="AZ148" s="198"/>
      <c r="BA148" s="298"/>
      <c r="BB148" s="297"/>
      <c r="BC148" s="198"/>
      <c r="BD148" s="199"/>
      <c r="BE148" s="199"/>
      <c r="BF148" s="198"/>
      <c r="BG148" s="198"/>
      <c r="BH148" s="199"/>
      <c r="BI148" s="198"/>
    </row>
    <row r="149" spans="1:61" s="197" customFormat="1" x14ac:dyDescent="0.25">
      <c r="A149" s="299"/>
      <c r="B149" s="326" t="s">
        <v>5</v>
      </c>
      <c r="C149" s="323"/>
      <c r="D149" s="323"/>
      <c r="E149" s="323"/>
      <c r="F149" s="325"/>
      <c r="G149" s="324" t="s">
        <v>5</v>
      </c>
      <c r="H149" s="323"/>
      <c r="I149" s="323"/>
      <c r="J149" s="299"/>
      <c r="K149" s="300"/>
      <c r="L149" s="210"/>
      <c r="M149" s="209" t="str">
        <f>IF(P149="","NA",IF(P149&lt;'Interest Rate'!$E$3,P149,"NA"))</f>
        <v>NA</v>
      </c>
      <c r="N149" s="207" t="str">
        <f>IF(OR(O149="",P149=""),"NA",ROUND(YEARFRAC(O149,P149)*12,0))</f>
        <v>NA</v>
      </c>
      <c r="O149" s="322"/>
      <c r="P149" s="322"/>
      <c r="Q149" s="207"/>
      <c r="R149" s="208"/>
      <c r="S149" s="208"/>
      <c r="T149" s="207"/>
      <c r="U149" s="207"/>
      <c r="V149" s="208"/>
      <c r="W149" s="208"/>
      <c r="X149" s="207"/>
      <c r="Y149" s="299"/>
      <c r="Z149" s="207" t="str">
        <f>'Interest Rate'!$E$2</f>
        <v>VND</v>
      </c>
      <c r="AA149" s="207"/>
      <c r="AB149" s="207"/>
      <c r="AC149" s="207"/>
      <c r="AD149" s="207"/>
      <c r="AE149" s="321" t="s">
        <v>388</v>
      </c>
      <c r="AF149" s="205"/>
      <c r="AG149" s="319">
        <v>5</v>
      </c>
      <c r="AH149" s="207"/>
      <c r="AI149" s="207"/>
      <c r="AJ149" s="207"/>
      <c r="AK149" s="321"/>
      <c r="AL149" s="320"/>
      <c r="AM149" s="319"/>
      <c r="AN149" s="198">
        <f>SUM(AO149:AP149)</f>
        <v>0</v>
      </c>
      <c r="AO149" s="318"/>
      <c r="AP149" s="317"/>
      <c r="AQ149" s="299"/>
      <c r="AR149" s="202"/>
      <c r="AS149" s="202"/>
      <c r="AT149" s="298"/>
      <c r="AU149" s="297"/>
      <c r="AV149" s="198"/>
      <c r="AW149" s="198"/>
      <c r="AX149" s="198"/>
      <c r="AY149" s="198"/>
      <c r="AZ149" s="198"/>
      <c r="BA149" s="298"/>
      <c r="BB149" s="297"/>
      <c r="BC149" s="198"/>
      <c r="BD149" s="199"/>
      <c r="BE149" s="199"/>
      <c r="BF149" s="198"/>
      <c r="BG149" s="198"/>
      <c r="BH149" s="199"/>
      <c r="BI149" s="198"/>
    </row>
    <row r="150" spans="1:61" s="197" customFormat="1" x14ac:dyDescent="0.25">
      <c r="A150" s="299"/>
      <c r="B150" s="326" t="s">
        <v>5</v>
      </c>
      <c r="C150" s="323"/>
      <c r="D150" s="323"/>
      <c r="E150" s="323"/>
      <c r="F150" s="325"/>
      <c r="G150" s="324" t="s">
        <v>5</v>
      </c>
      <c r="H150" s="323"/>
      <c r="I150" s="323"/>
      <c r="J150" s="299"/>
      <c r="K150" s="300"/>
      <c r="L150" s="210"/>
      <c r="M150" s="209" t="str">
        <f>IF(P150="","NA",IF(P150&lt;'Interest Rate'!$E$3,P150,"NA"))</f>
        <v>NA</v>
      </c>
      <c r="N150" s="207" t="str">
        <f>IF(OR(O150="",P150=""),"NA",ROUND(YEARFRAC(O150,P150)*12,0))</f>
        <v>NA</v>
      </c>
      <c r="O150" s="322"/>
      <c r="P150" s="322"/>
      <c r="Q150" s="207"/>
      <c r="R150" s="208"/>
      <c r="S150" s="208"/>
      <c r="T150" s="207"/>
      <c r="U150" s="207"/>
      <c r="V150" s="208"/>
      <c r="W150" s="208"/>
      <c r="X150" s="207"/>
      <c r="Y150" s="299"/>
      <c r="Z150" s="207" t="str">
        <f>'Interest Rate'!$E$2</f>
        <v>VND</v>
      </c>
      <c r="AA150" s="207"/>
      <c r="AB150" s="207"/>
      <c r="AC150" s="207"/>
      <c r="AD150" s="207"/>
      <c r="AE150" s="321" t="s">
        <v>389</v>
      </c>
      <c r="AF150" s="205"/>
      <c r="AG150" s="319">
        <v>5</v>
      </c>
      <c r="AH150" s="207"/>
      <c r="AI150" s="207"/>
      <c r="AJ150" s="207"/>
      <c r="AK150" s="321"/>
      <c r="AL150" s="320"/>
      <c r="AM150" s="319"/>
      <c r="AN150" s="198">
        <f>SUM(AO150:AP150)</f>
        <v>0</v>
      </c>
      <c r="AO150" s="318"/>
      <c r="AP150" s="317"/>
      <c r="AQ150" s="299"/>
      <c r="AR150" s="202"/>
      <c r="AS150" s="202"/>
      <c r="AT150" s="298"/>
      <c r="AU150" s="297"/>
      <c r="AV150" s="198"/>
      <c r="AW150" s="198"/>
      <c r="AX150" s="198"/>
      <c r="AY150" s="198"/>
      <c r="AZ150" s="198"/>
      <c r="BA150" s="298"/>
      <c r="BB150" s="297"/>
      <c r="BC150" s="198"/>
      <c r="BD150" s="199"/>
      <c r="BE150" s="199"/>
      <c r="BF150" s="198"/>
      <c r="BG150" s="198"/>
      <c r="BH150" s="199"/>
      <c r="BI150" s="198"/>
    </row>
    <row r="151" spans="1:61" s="197" customFormat="1" x14ac:dyDescent="0.25">
      <c r="A151" s="299"/>
      <c r="B151" s="326" t="s">
        <v>5</v>
      </c>
      <c r="C151" s="323"/>
      <c r="D151" s="323"/>
      <c r="E151" s="323"/>
      <c r="F151" s="325"/>
      <c r="G151" s="324" t="s">
        <v>5</v>
      </c>
      <c r="H151" s="323"/>
      <c r="I151" s="323"/>
      <c r="J151" s="299"/>
      <c r="K151" s="300"/>
      <c r="L151" s="210"/>
      <c r="M151" s="209" t="str">
        <f>IF(P151="","NA",IF(P151&lt;'Interest Rate'!$E$3,P151,"NA"))</f>
        <v>NA</v>
      </c>
      <c r="N151" s="207" t="str">
        <f>IF(OR(O151="",P151=""),"NA",ROUND(YEARFRAC(O151,P151)*12,0))</f>
        <v>NA</v>
      </c>
      <c r="O151" s="322"/>
      <c r="P151" s="322"/>
      <c r="Q151" s="207"/>
      <c r="R151" s="208"/>
      <c r="S151" s="208"/>
      <c r="T151" s="207"/>
      <c r="U151" s="207"/>
      <c r="V151" s="208"/>
      <c r="W151" s="208"/>
      <c r="X151" s="207"/>
      <c r="Y151" s="299"/>
      <c r="Z151" s="207" t="str">
        <f>'Interest Rate'!$E$2</f>
        <v>VND</v>
      </c>
      <c r="AA151" s="207"/>
      <c r="AB151" s="207"/>
      <c r="AC151" s="207"/>
      <c r="AD151" s="207"/>
      <c r="AE151" s="321" t="s">
        <v>388</v>
      </c>
      <c r="AF151" s="205"/>
      <c r="AG151" s="319">
        <v>5</v>
      </c>
      <c r="AH151" s="207"/>
      <c r="AI151" s="207"/>
      <c r="AJ151" s="207"/>
      <c r="AK151" s="321"/>
      <c r="AL151" s="320"/>
      <c r="AM151" s="319"/>
      <c r="AN151" s="198">
        <f>SUM(AO151:AP151)</f>
        <v>0</v>
      </c>
      <c r="AO151" s="318"/>
      <c r="AP151" s="317"/>
      <c r="AQ151" s="299"/>
      <c r="AR151" s="202"/>
      <c r="AS151" s="202"/>
      <c r="AT151" s="298"/>
      <c r="AU151" s="297"/>
      <c r="AV151" s="198"/>
      <c r="AW151" s="198"/>
      <c r="AX151" s="198"/>
      <c r="AY151" s="198"/>
      <c r="AZ151" s="198"/>
      <c r="BA151" s="298"/>
      <c r="BB151" s="297"/>
      <c r="BC151" s="198"/>
      <c r="BD151" s="199"/>
      <c r="BE151" s="199"/>
      <c r="BF151" s="198"/>
      <c r="BG151" s="198"/>
      <c r="BH151" s="199"/>
      <c r="BI151" s="198"/>
    </row>
    <row r="152" spans="1:61" s="197" customFormat="1" x14ac:dyDescent="0.25">
      <c r="A152" s="299"/>
      <c r="B152" s="326" t="s">
        <v>5</v>
      </c>
      <c r="C152" s="323"/>
      <c r="D152" s="323"/>
      <c r="E152" s="323"/>
      <c r="F152" s="325"/>
      <c r="G152" s="324" t="s">
        <v>5</v>
      </c>
      <c r="H152" s="323"/>
      <c r="I152" s="323"/>
      <c r="J152" s="299"/>
      <c r="K152" s="300"/>
      <c r="L152" s="210"/>
      <c r="M152" s="209" t="str">
        <f>IF(P152="","NA",IF(P152&lt;'Interest Rate'!$E$3,P152,"NA"))</f>
        <v>NA</v>
      </c>
      <c r="N152" s="207" t="str">
        <f>IF(OR(O152="",P152=""),"NA",ROUND(YEARFRAC(O152,P152)*12,0))</f>
        <v>NA</v>
      </c>
      <c r="O152" s="322"/>
      <c r="P152" s="322"/>
      <c r="Q152" s="207"/>
      <c r="R152" s="208"/>
      <c r="S152" s="208"/>
      <c r="T152" s="207"/>
      <c r="U152" s="207"/>
      <c r="V152" s="208"/>
      <c r="W152" s="208"/>
      <c r="X152" s="207"/>
      <c r="Y152" s="299"/>
      <c r="Z152" s="207" t="str">
        <f>'Interest Rate'!$E$2</f>
        <v>VND</v>
      </c>
      <c r="AA152" s="207"/>
      <c r="AB152" s="207"/>
      <c r="AC152" s="207"/>
      <c r="AD152" s="207"/>
      <c r="AE152" s="321" t="s">
        <v>388</v>
      </c>
      <c r="AF152" s="205"/>
      <c r="AG152" s="319">
        <v>5</v>
      </c>
      <c r="AH152" s="207"/>
      <c r="AI152" s="207"/>
      <c r="AJ152" s="207"/>
      <c r="AK152" s="321"/>
      <c r="AL152" s="320"/>
      <c r="AM152" s="319"/>
      <c r="AN152" s="198">
        <f>SUM(AO152:AP152)</f>
        <v>0</v>
      </c>
      <c r="AO152" s="318"/>
      <c r="AP152" s="317"/>
      <c r="AQ152" s="299"/>
      <c r="AR152" s="202"/>
      <c r="AS152" s="202"/>
      <c r="AT152" s="298"/>
      <c r="AU152" s="297"/>
      <c r="AV152" s="198"/>
      <c r="AW152" s="198"/>
      <c r="AX152" s="198"/>
      <c r="AY152" s="198"/>
      <c r="AZ152" s="198"/>
      <c r="BA152" s="298"/>
      <c r="BB152" s="297"/>
      <c r="BC152" s="198"/>
      <c r="BD152" s="199"/>
      <c r="BE152" s="199"/>
      <c r="BF152" s="198"/>
      <c r="BG152" s="198"/>
      <c r="BH152" s="199"/>
      <c r="BI152" s="198"/>
    </row>
    <row r="153" spans="1:61" s="191" customFormat="1" x14ac:dyDescent="0.25">
      <c r="A153" s="316" t="s">
        <v>387</v>
      </c>
      <c r="B153" s="315"/>
      <c r="C153" s="315"/>
      <c r="D153" s="315"/>
      <c r="E153" s="315"/>
      <c r="F153" s="315"/>
      <c r="G153" s="315"/>
      <c r="H153" s="315"/>
      <c r="I153" s="315"/>
      <c r="J153" s="315"/>
      <c r="K153" s="315"/>
      <c r="L153" s="315"/>
      <c r="M153" s="315"/>
      <c r="N153" s="315"/>
      <c r="O153" s="315"/>
      <c r="P153" s="315"/>
      <c r="Q153" s="315"/>
      <c r="R153" s="315"/>
      <c r="S153" s="315"/>
      <c r="T153" s="315"/>
      <c r="U153" s="315"/>
      <c r="V153" s="315"/>
      <c r="W153" s="315"/>
      <c r="X153" s="315"/>
      <c r="Y153" s="315"/>
      <c r="Z153" s="315"/>
      <c r="AA153" s="315"/>
      <c r="AB153" s="315"/>
      <c r="AC153" s="315"/>
      <c r="AD153" s="315"/>
      <c r="AE153" s="315"/>
      <c r="AF153" s="315"/>
      <c r="AG153" s="315"/>
      <c r="AH153" s="315"/>
      <c r="AI153" s="315"/>
      <c r="AJ153" s="315"/>
      <c r="AK153" s="315"/>
      <c r="AL153" s="315"/>
      <c r="AM153" s="315"/>
      <c r="AN153" s="315"/>
      <c r="AO153" s="315"/>
      <c r="AP153" s="315"/>
      <c r="AQ153" s="315"/>
      <c r="AR153" s="315"/>
      <c r="AS153" s="315"/>
      <c r="AT153" s="315"/>
      <c r="AU153" s="315"/>
      <c r="AV153" s="315"/>
      <c r="AW153" s="315"/>
      <c r="AX153" s="315"/>
      <c r="AY153" s="315"/>
      <c r="AZ153" s="315"/>
      <c r="BA153" s="315"/>
      <c r="BB153" s="315"/>
      <c r="BC153" s="315"/>
      <c r="BD153" s="315"/>
      <c r="BE153" s="315"/>
      <c r="BF153" s="315"/>
      <c r="BG153" s="315"/>
      <c r="BH153" s="315"/>
      <c r="BI153" s="314"/>
    </row>
    <row r="154" spans="1:61" s="191" customFormat="1" x14ac:dyDescent="0.25">
      <c r="A154" s="316" t="s">
        <v>383</v>
      </c>
      <c r="B154" s="315"/>
      <c r="C154" s="315"/>
      <c r="D154" s="315"/>
      <c r="E154" s="315"/>
      <c r="F154" s="315"/>
      <c r="G154" s="315"/>
      <c r="H154" s="315"/>
      <c r="I154" s="314"/>
      <c r="J154" s="316" t="s">
        <v>382</v>
      </c>
      <c r="K154" s="315"/>
      <c r="L154" s="315"/>
      <c r="M154" s="315"/>
      <c r="N154" s="315"/>
      <c r="O154" s="315"/>
      <c r="P154" s="315"/>
      <c r="Q154" s="315"/>
      <c r="R154" s="315"/>
      <c r="S154" s="315"/>
      <c r="T154" s="315"/>
      <c r="U154" s="315"/>
      <c r="V154" s="315"/>
      <c r="W154" s="315"/>
      <c r="X154" s="314"/>
      <c r="Y154" s="316" t="s">
        <v>381</v>
      </c>
      <c r="Z154" s="315"/>
      <c r="AA154" s="315"/>
      <c r="AB154" s="315"/>
      <c r="AC154" s="315"/>
      <c r="AD154" s="315"/>
      <c r="AE154" s="315"/>
      <c r="AF154" s="315"/>
      <c r="AG154" s="315"/>
      <c r="AH154" s="315"/>
      <c r="AI154" s="315"/>
      <c r="AJ154" s="315"/>
      <c r="AK154" s="315"/>
      <c r="AL154" s="315"/>
      <c r="AM154" s="315"/>
      <c r="AN154" s="315"/>
      <c r="AO154" s="315"/>
      <c r="AP154" s="314"/>
      <c r="AQ154" s="316" t="s">
        <v>380</v>
      </c>
      <c r="AR154" s="315"/>
      <c r="AS154" s="314"/>
      <c r="AT154" s="316" t="s">
        <v>379</v>
      </c>
      <c r="AU154" s="315"/>
      <c r="AV154" s="315"/>
      <c r="AW154" s="315"/>
      <c r="AX154" s="315"/>
      <c r="AY154" s="315"/>
      <c r="AZ154" s="314"/>
      <c r="BA154" s="316" t="s">
        <v>378</v>
      </c>
      <c r="BB154" s="315"/>
      <c r="BC154" s="315"/>
      <c r="BD154" s="315"/>
      <c r="BE154" s="315"/>
      <c r="BF154" s="315"/>
      <c r="BG154" s="315"/>
      <c r="BH154" s="315"/>
      <c r="BI154" s="314"/>
    </row>
    <row r="155" spans="1:61" s="191" customFormat="1" x14ac:dyDescent="0.25">
      <c r="A155" s="311"/>
      <c r="B155" s="255"/>
      <c r="C155" s="255"/>
      <c r="D155" s="255"/>
      <c r="E155" s="255"/>
      <c r="F155" s="266"/>
      <c r="G155" s="265"/>
      <c r="H155" s="255"/>
      <c r="I155" s="255"/>
      <c r="J155" s="311"/>
      <c r="K155" s="310"/>
      <c r="L155" s="264" t="s">
        <v>377</v>
      </c>
      <c r="M155" s="264" t="s">
        <v>376</v>
      </c>
      <c r="N155" s="261" t="s">
        <v>374</v>
      </c>
      <c r="O155" s="263"/>
      <c r="P155" s="262"/>
      <c r="Q155" s="249" t="s">
        <v>373</v>
      </c>
      <c r="R155" s="261"/>
      <c r="S155" s="261"/>
      <c r="T155" s="248"/>
      <c r="U155" s="249" t="s">
        <v>375</v>
      </c>
      <c r="V155" s="261"/>
      <c r="W155" s="261"/>
      <c r="X155" s="248"/>
      <c r="Y155" s="311"/>
      <c r="Z155" s="260"/>
      <c r="AA155" s="260"/>
      <c r="AB155" s="258" t="s">
        <v>374</v>
      </c>
      <c r="AC155" s="257"/>
      <c r="AD155" s="257"/>
      <c r="AE155" s="257"/>
      <c r="AF155" s="257"/>
      <c r="AG155" s="259"/>
      <c r="AH155" s="258" t="s">
        <v>373</v>
      </c>
      <c r="AI155" s="257"/>
      <c r="AJ155" s="257"/>
      <c r="AK155" s="257"/>
      <c r="AL155" s="257"/>
      <c r="AM155" s="259"/>
      <c r="AN155" s="258" t="s">
        <v>372</v>
      </c>
      <c r="AO155" s="257"/>
      <c r="AP155" s="256"/>
      <c r="AQ155" s="311"/>
      <c r="AR155" s="255"/>
      <c r="AS155" s="255"/>
      <c r="AT155" s="313"/>
      <c r="AU155" s="312" t="s">
        <v>371</v>
      </c>
      <c r="AV155" s="250" t="s">
        <v>369</v>
      </c>
      <c r="AW155" s="250" t="s">
        <v>368</v>
      </c>
      <c r="AX155" s="250" t="s">
        <v>367</v>
      </c>
      <c r="AY155" s="250" t="s">
        <v>366</v>
      </c>
      <c r="AZ155" s="250" t="s">
        <v>365</v>
      </c>
      <c r="BA155" s="311"/>
      <c r="BB155" s="310" t="s">
        <v>370</v>
      </c>
      <c r="BC155" s="250" t="s">
        <v>369</v>
      </c>
      <c r="BD155" s="249" t="s">
        <v>368</v>
      </c>
      <c r="BE155" s="248"/>
      <c r="BF155" s="250" t="s">
        <v>367</v>
      </c>
      <c r="BG155" s="250" t="s">
        <v>366</v>
      </c>
      <c r="BH155" s="249" t="s">
        <v>365</v>
      </c>
      <c r="BI155" s="248"/>
    </row>
    <row r="156" spans="1:61" s="231" customFormat="1" ht="63" x14ac:dyDescent="0.25">
      <c r="A156" s="309"/>
      <c r="B156" s="234" t="s">
        <v>364</v>
      </c>
      <c r="C156" s="234" t="s">
        <v>363</v>
      </c>
      <c r="D156" s="234" t="s">
        <v>362</v>
      </c>
      <c r="E156" s="234" t="s">
        <v>361</v>
      </c>
      <c r="F156" s="233" t="s">
        <v>360</v>
      </c>
      <c r="G156" s="246"/>
      <c r="H156" s="234" t="s">
        <v>359</v>
      </c>
      <c r="I156" s="234" t="s">
        <v>358</v>
      </c>
      <c r="J156" s="307"/>
      <c r="K156" s="308" t="s">
        <v>354</v>
      </c>
      <c r="L156" s="244" t="s">
        <v>357</v>
      </c>
      <c r="M156" s="244" t="s">
        <v>356</v>
      </c>
      <c r="N156" s="243" t="s">
        <v>354</v>
      </c>
      <c r="O156" s="232" t="s">
        <v>353</v>
      </c>
      <c r="P156" s="232" t="s">
        <v>352</v>
      </c>
      <c r="Q156" s="232" t="s">
        <v>354</v>
      </c>
      <c r="R156" s="232" t="s">
        <v>353</v>
      </c>
      <c r="S156" s="232" t="s">
        <v>352</v>
      </c>
      <c r="T156" s="232" t="s">
        <v>355</v>
      </c>
      <c r="U156" s="232" t="s">
        <v>354</v>
      </c>
      <c r="V156" s="232" t="s">
        <v>353</v>
      </c>
      <c r="W156" s="232" t="s">
        <v>352</v>
      </c>
      <c r="X156" s="232" t="s">
        <v>351</v>
      </c>
      <c r="Y156" s="307"/>
      <c r="Z156" s="242" t="s">
        <v>350</v>
      </c>
      <c r="AA156" s="241" t="s">
        <v>349</v>
      </c>
      <c r="AB156" s="238" t="s">
        <v>339</v>
      </c>
      <c r="AC156" s="238" t="s">
        <v>338</v>
      </c>
      <c r="AD156" s="238" t="s">
        <v>348</v>
      </c>
      <c r="AE156" s="240" t="s">
        <v>347</v>
      </c>
      <c r="AF156" s="238" t="s">
        <v>346</v>
      </c>
      <c r="AG156" s="239" t="s">
        <v>345</v>
      </c>
      <c r="AH156" s="238" t="s">
        <v>339</v>
      </c>
      <c r="AI156" s="238" t="s">
        <v>338</v>
      </c>
      <c r="AJ156" s="238" t="s">
        <v>348</v>
      </c>
      <c r="AK156" s="240" t="s">
        <v>347</v>
      </c>
      <c r="AL156" s="238" t="s">
        <v>346</v>
      </c>
      <c r="AM156" s="239" t="s">
        <v>345</v>
      </c>
      <c r="AN156" s="238" t="s">
        <v>344</v>
      </c>
      <c r="AO156" s="238" t="s">
        <v>343</v>
      </c>
      <c r="AP156" s="238" t="s">
        <v>342</v>
      </c>
      <c r="AQ156" s="307"/>
      <c r="AR156" s="234" t="s">
        <v>341</v>
      </c>
      <c r="AS156" s="234" t="s">
        <v>340</v>
      </c>
      <c r="AT156" s="306"/>
      <c r="AU156" s="305"/>
      <c r="AV156" s="234" t="s">
        <v>339</v>
      </c>
      <c r="AW156" s="234" t="s">
        <v>338</v>
      </c>
      <c r="AX156" s="234" t="s">
        <v>74</v>
      </c>
      <c r="AY156" s="234" t="s">
        <v>337</v>
      </c>
      <c r="AZ156" s="234" t="s">
        <v>336</v>
      </c>
      <c r="BA156" s="306"/>
      <c r="BB156" s="305"/>
      <c r="BC156" s="234" t="s">
        <v>335</v>
      </c>
      <c r="BD156" s="233" t="s">
        <v>334</v>
      </c>
      <c r="BE156" s="232" t="s">
        <v>331</v>
      </c>
      <c r="BF156" s="234" t="s">
        <v>97</v>
      </c>
      <c r="BG156" s="234" t="s">
        <v>333</v>
      </c>
      <c r="BH156" s="233" t="s">
        <v>332</v>
      </c>
      <c r="BI156" s="232" t="s">
        <v>331</v>
      </c>
    </row>
    <row r="157" spans="1:61" s="214" customFormat="1" ht="16.5" thickBot="1" x14ac:dyDescent="0.3">
      <c r="A157" s="303"/>
      <c r="B157" s="224"/>
      <c r="C157" s="224"/>
      <c r="D157" s="224"/>
      <c r="E157" s="224"/>
      <c r="F157" s="230"/>
      <c r="G157" s="229"/>
      <c r="H157" s="224"/>
      <c r="I157" s="224"/>
      <c r="J157" s="303"/>
      <c r="K157" s="304"/>
      <c r="L157" s="227"/>
      <c r="M157" s="226"/>
      <c r="N157" s="224"/>
      <c r="O157" s="225"/>
      <c r="P157" s="225"/>
      <c r="Q157" s="224"/>
      <c r="R157" s="225"/>
      <c r="S157" s="225"/>
      <c r="T157" s="224"/>
      <c r="U157" s="224"/>
      <c r="V157" s="225"/>
      <c r="W157" s="225"/>
      <c r="X157" s="224"/>
      <c r="Y157" s="303"/>
      <c r="Z157" s="224"/>
      <c r="AA157" s="224"/>
      <c r="AB157" s="224"/>
      <c r="AC157" s="224"/>
      <c r="AD157" s="224"/>
      <c r="AE157" s="223"/>
      <c r="AF157" s="222"/>
      <c r="AG157" s="221"/>
      <c r="AH157" s="224"/>
      <c r="AI157" s="224"/>
      <c r="AJ157" s="224"/>
      <c r="AK157" s="223"/>
      <c r="AL157" s="222"/>
      <c r="AM157" s="221"/>
      <c r="AN157" s="215">
        <f>SUM(AN168:AN172)</f>
        <v>0</v>
      </c>
      <c r="AO157" s="215">
        <f>SUM(AO168:AO172)</f>
        <v>0</v>
      </c>
      <c r="AP157" s="215">
        <f>SUM(AP168:AP172)</f>
        <v>0</v>
      </c>
      <c r="AQ157" s="303"/>
      <c r="AR157" s="219"/>
      <c r="AS157" s="219"/>
      <c r="AT157" s="302"/>
      <c r="AU157" s="301">
        <f>SUM(AU168:AU172)</f>
        <v>0</v>
      </c>
      <c r="AV157" s="215">
        <f>SUM(AV168:AV172)</f>
        <v>0</v>
      </c>
      <c r="AW157" s="215">
        <f>SUM(AW168:AW172)</f>
        <v>0</v>
      </c>
      <c r="AX157" s="215">
        <f>SUM(AX168:AX172)</f>
        <v>0</v>
      </c>
      <c r="AY157" s="215">
        <f>SUM(AY168:AY172)</f>
        <v>0</v>
      </c>
      <c r="AZ157" s="215">
        <f>SUM(AZ168:AZ172)</f>
        <v>0</v>
      </c>
      <c r="BA157" s="302"/>
      <c r="BB157" s="301">
        <f>SUM(BB168:BB172)</f>
        <v>0</v>
      </c>
      <c r="BC157" s="215">
        <f>SUM(BC168:BC172)</f>
        <v>0</v>
      </c>
      <c r="BD157" s="216">
        <f>SUM(BD168:BD172)</f>
        <v>0</v>
      </c>
      <c r="BE157" s="216">
        <f>SUM(BE168:BE172)</f>
        <v>0</v>
      </c>
      <c r="BF157" s="215">
        <f>SUM(BF168:BF172)</f>
        <v>0</v>
      </c>
      <c r="BG157" s="215">
        <f>SUM(BG168:BG172)</f>
        <v>0</v>
      </c>
      <c r="BH157" s="216">
        <f>SUM(BH168:BH172)</f>
        <v>0</v>
      </c>
      <c r="BI157" s="215">
        <f>SUM(BI168:BI172)</f>
        <v>0</v>
      </c>
    </row>
    <row r="158" spans="1:61" s="197" customFormat="1" ht="16.5" thickTop="1" x14ac:dyDescent="0.25">
      <c r="A158" s="299"/>
      <c r="B158" s="207" t="str">
        <f>IF(ISBLANK([1]VNV03!$G$4),"",[1]VNV03!$G$4)</f>
        <v>Shop</v>
      </c>
      <c r="C158" s="207" t="str">
        <f>IF(ISBLANK([1]VNV03!$G$5),"",[1]VNV03!$G$5)</f>
        <v>VNV03</v>
      </c>
      <c r="D158" s="207" t="str">
        <f>IF(ISBLANK([1]VNV03!$G$6),"",[1]VNV03!$G$6)</f>
        <v>AEON Tan Phu</v>
      </c>
      <c r="E158" s="207" t="str">
        <f>IF(ISBLANK([1]VNV03!$G$7),"",[1]VNV03!$G$7)</f>
        <v>30 Bo Bao Tan Thang St., Tan Phu Dist., HCMC.</v>
      </c>
      <c r="F158" s="213">
        <f>IF(ISBLANK([1]VNV03!$G$8),"",[1]VNV03!$G$8)</f>
        <v>397.7</v>
      </c>
      <c r="G158" s="212" t="str">
        <f>IF(ISBLANK([1]VNV03!$H$8),"",[1]VNV03!$H$8)</f>
        <v>sq. m</v>
      </c>
      <c r="H158" s="207" t="str">
        <f>IF(ISBLANK([1]VNV03!$G$9),"",[1]VNV03!$G$9)</f>
        <v>Gior Fashion Company Limited</v>
      </c>
      <c r="I158" s="207" t="str">
        <f>IF(ISBLANK([1]VNV03!$G$10),"",[1]VNV03!$G$10)</f>
        <v>AEON</v>
      </c>
      <c r="J158" s="299"/>
      <c r="K158" s="300">
        <f>IF(ISBLANK([1]VNV03!$G$11),"",[1]VNV03!$G$11)</f>
        <v>2</v>
      </c>
      <c r="L158" s="210" t="str">
        <f>IF(K158="NA","NA",IF($K158&gt;12,"No",IF(M158="NA","Yes","NA")))</f>
        <v>Yes</v>
      </c>
      <c r="M158" s="209" t="str">
        <f>IF(K158="NA","NA",IF(K158=0,P158,"NA"))</f>
        <v>NA</v>
      </c>
      <c r="N158" s="207">
        <f>IF(ISBLANK([1]VNV03!$G$13),"",[1]VNV03!$G$13)</f>
        <v>2</v>
      </c>
      <c r="O158" s="208">
        <f>IF(ISBLANK([1]VNV03!$G$14),"",[1]VNV03!$G$14)</f>
        <v>41631</v>
      </c>
      <c r="P158" s="208">
        <f>IF(ISBLANK([1]VNV03!$G$15),"",[1]VNV03!$G$15)</f>
        <v>43521</v>
      </c>
      <c r="Q158" s="207" t="str">
        <f>IF(ISBLANK([1]VNV03!$G$20),"",[1]VNV03!$G$20)</f>
        <v>NA</v>
      </c>
      <c r="R158" s="208" t="str">
        <f>IF(ISBLANK([1]VNV03!$G$21),"",[1]VNV03!$G$21)</f>
        <v/>
      </c>
      <c r="S158" s="208" t="str">
        <f>IF(ISBLANK([1]VNV03!$G$22),"",[1]VNV03!$G$22)</f>
        <v/>
      </c>
      <c r="T158" s="207" t="str">
        <f>IF(ISBLANK([1]VNV03!$G$23),"",[1]VNV03!$G$23)</f>
        <v>NA</v>
      </c>
      <c r="U158" s="207" t="str">
        <f>IF(ISBLANK([1]VNV03!$G$24),"",[1]VNV03!$G$24)</f>
        <v>NA</v>
      </c>
      <c r="V158" s="208" t="str">
        <f>IF(ISBLANK([1]VNV03!$G$25),"",[1]VNV03!$G$25)</f>
        <v/>
      </c>
      <c r="W158" s="208" t="str">
        <f>IF(ISBLANK([1]VNV03!$G$26),"",[1]VNV03!$G$26)</f>
        <v/>
      </c>
      <c r="X158" s="207" t="str">
        <f>IF(ISBLANK([1]VNV03!$G$27),"",[1]VNV03!$G$27)</f>
        <v>NA</v>
      </c>
      <c r="Y158" s="299"/>
      <c r="Z158" s="207" t="str">
        <f>IF(ISBLANK([1]VNV03!$G$29),"",[1]VNV03!$G$29)</f>
        <v>VND</v>
      </c>
      <c r="AA158" s="207" t="str">
        <f>IF(ISBLANK([1]VNV03!$G$30),"",[1]VNV03!$G$30)</f>
        <v>payable at the beginning</v>
      </c>
      <c r="AB158" s="207" t="str">
        <f>IF(ISBLANK([1]VNV03!$G$32),"",[1]VNV03!$G$32)</f>
        <v>Yes</v>
      </c>
      <c r="AC158" s="207" t="str">
        <f>IF(ISBLANK([1]VNV03!$G$36),"",[1]VNV03!$G$36)</f>
        <v>NA</v>
      </c>
      <c r="AD158" s="207" t="str">
        <f>IF(ISBLANK([1]VNV03!$G$40),"",[1]VNV03!$G$40)</f>
        <v>NA</v>
      </c>
      <c r="AE158" s="206" t="s">
        <v>47</v>
      </c>
      <c r="AF158" s="205"/>
      <c r="AG158" s="204">
        <v>4</v>
      </c>
      <c r="AH158" s="207" t="str">
        <f>IF(ISBLANK([1]VNV03!$G$45),"",[1]VNV03!$G$45)</f>
        <v>NA</v>
      </c>
      <c r="AI158" s="207" t="str">
        <f>IF(ISBLANK([1]VNV03!$G$49),"",[1]VNV03!$G$49)</f>
        <v>NA</v>
      </c>
      <c r="AJ158" s="207" t="str">
        <f>IF(ISBLANK([1]VNV03!$G$53),"",[1]VNV03!$G$53)</f>
        <v>NA</v>
      </c>
      <c r="AK158" s="206" t="str">
        <f>IF(T158="Yes","(pls select)","NA")</f>
        <v>NA</v>
      </c>
      <c r="AL158" s="205" t="str">
        <f>IF(T158="Yes","(pls provide)","NA")</f>
        <v>NA</v>
      </c>
      <c r="AM158" s="204" t="str">
        <f>IF(T158="Yes","(pls select)","NA")</f>
        <v>NA</v>
      </c>
      <c r="AN158" s="198">
        <f>IF(ISBLANK([1]VNV03!$G$57),"",[1]VNV03!$G$57)</f>
        <v>435462000</v>
      </c>
      <c r="AO158" s="198">
        <f>IF(ISBLANK([1]VNV03!$G$58),"",[1]VNV03!$G$58)</f>
        <v>435462000</v>
      </c>
      <c r="AP158" s="198" t="str">
        <f>IF(ISBLANK([1]VNV03!$G$59),"",[1]VNV03!$G$59)</f>
        <v/>
      </c>
      <c r="AQ158" s="299"/>
      <c r="AR158" s="202">
        <f>IF(ISBLANK([1]VNV03!$G$62),"",[1]VNV03!$G$62)</f>
        <v>7.8E-2</v>
      </c>
      <c r="AS158" s="202">
        <f>IF(ISBLANK([1]VNV03!$G$63),"",[1]VNV03!$G$63)</f>
        <v>6.4999999999999997E-3</v>
      </c>
      <c r="AT158" s="298"/>
      <c r="AU158" s="297">
        <f>IF(ISBLANK([1]VNV03!$G$64),"",[1]VNV03!$G$64)</f>
        <v>103614400</v>
      </c>
      <c r="AV158" s="198">
        <f>IF(ISBLANK([1]VNV03!$G$65),"",[1]VNV03!$G$65)</f>
        <v>103614400</v>
      </c>
      <c r="AW158" s="198">
        <f>IF(ISBLANK([1]VNV03!$G$66),"",[1]VNV03!$G$66)</f>
        <v>0</v>
      </c>
      <c r="AX158" s="198" t="str">
        <f>IF(ISBLANK([1]VNV03!$G$67),"",[1]VNV03!$G$67)</f>
        <v/>
      </c>
      <c r="AY158" s="198" t="str">
        <f>IF(ISBLANK([1]VNV03!$G$68),"",[1]VNV03!$G$68)</f>
        <v/>
      </c>
      <c r="AZ158" s="198" t="str">
        <f>IF(ISBLANK([1]VNV03!$G$69),"",[1]VNV03!$G$69)</f>
        <v/>
      </c>
      <c r="BA158" s="298"/>
      <c r="BB158" s="297">
        <f>IF(ISBLANK([1]VNV03!$G$70),"",[1]VNV03!$G$70)</f>
        <v>206559655.83705914</v>
      </c>
      <c r="BC158" s="198">
        <f>IF(ISBLANK([1]VNV03!$G$71),"",[1]VNV03!$G$71)</f>
        <v>102945255.83705913</v>
      </c>
      <c r="BD158" s="199">
        <f>IF(ISBLANK([1]VNV03!$G$72),"",[1]VNV03!$G$72)</f>
        <v>103614400</v>
      </c>
      <c r="BE158" s="199">
        <f>IF(ISBLANK([1]VNV03!$H$72),"",[1]VNV03!$H$72)</f>
        <v>0</v>
      </c>
      <c r="BF158" s="198" t="str">
        <f>IF(ISBLANK([1]VNV03!$G$73),"",[1]VNV03!$G$73)</f>
        <v/>
      </c>
      <c r="BG158" s="198" t="str">
        <f>IF(ISBLANK([1]VNV03!$G$74),"",[1]VNV03!$G$74)</f>
        <v/>
      </c>
      <c r="BH158" s="199" t="str">
        <f>IF(ISBLANK([1]VNV03!$G$75),"",[1]VNV03!$G$75)</f>
        <v/>
      </c>
      <c r="BI158" s="198">
        <f>IF(ISBLANK([1]VNV03!$H$75),"",[1]VNV03!$H$75)</f>
        <v>0</v>
      </c>
    </row>
    <row r="159" spans="1:61" s="197" customFormat="1" x14ac:dyDescent="0.25">
      <c r="A159" s="299"/>
      <c r="B159" s="207" t="str">
        <f>IF(ISBLANK([1]VNV25!$G$4),"",[1]VNV25!$G$4)</f>
        <v>Shop</v>
      </c>
      <c r="C159" s="207" t="str">
        <f>IF(ISBLANK([1]VNV25!$G$5),"",[1]VNV25!$G$5)</f>
        <v>VNV25</v>
      </c>
      <c r="D159" s="207" t="str">
        <f>IF(ISBLANK([1]VNV25!$G$6),"",[1]VNV25!$G$6)</f>
        <v>Diamond</v>
      </c>
      <c r="E159" s="207" t="str">
        <f>IF(ISBLANK([1]VNV25!$G$7),"",[1]VNV25!$G$7)</f>
        <v>Floor 3, 34 Le Duan St., Ben Nghe Ward, Dist. 1, HCMC</v>
      </c>
      <c r="F159" s="213">
        <f>IF(ISBLANK([1]VNV25!$G$8),"",[1]VNV25!$G$8)</f>
        <v>91</v>
      </c>
      <c r="G159" s="212" t="str">
        <f>IF(ISBLANK([1]VNV25!$H$8),"",[1]VNV25!$H$8)</f>
        <v>sq. m</v>
      </c>
      <c r="H159" s="207" t="str">
        <f>IF(ISBLANK([1]VNV25!$G$9),"",[1]VNV25!$G$9)</f>
        <v>Gior Fashion Company Limited</v>
      </c>
      <c r="I159" s="207" t="str">
        <f>IF(ISBLANK([1]VNV25!$G$10),"",[1]VNV25!$G$10)</f>
        <v>IBC Company Limited</v>
      </c>
      <c r="J159" s="299"/>
      <c r="K159" s="300">
        <f>IF(ISBLANK([1]VNV25!$G$11),"",[1]VNV25!$G$11)</f>
        <v>5</v>
      </c>
      <c r="L159" s="210" t="str">
        <f>IF(K159="NA","NA",IF($K159&gt;12,"No",IF(M159="NA","Yes","NA")))</f>
        <v>Yes</v>
      </c>
      <c r="M159" s="209" t="str">
        <f>IF(K159="NA","NA",IF(K159=0,P159,"NA"))</f>
        <v>NA</v>
      </c>
      <c r="N159" s="207">
        <f>IF(ISBLANK([1]VNV25!$G$13),"",[1]VNV25!$G$13)</f>
        <v>5</v>
      </c>
      <c r="O159" s="208">
        <f>IF(ISBLANK([1]VNV25!$G$14),"",[1]VNV25!$G$14)</f>
        <v>43262</v>
      </c>
      <c r="P159" s="208">
        <f>IF(ISBLANK([1]VNV25!$G$15),"",[1]VNV25!$G$15)</f>
        <v>43625</v>
      </c>
      <c r="Q159" s="207" t="str">
        <f>IF(ISBLANK([1]VNV25!$G$20),"",[1]VNV25!$G$20)</f>
        <v>NA</v>
      </c>
      <c r="R159" s="208" t="str">
        <f>IF(ISBLANK([1]VNV25!$G$21),"",[1]VNV25!$G$21)</f>
        <v/>
      </c>
      <c r="S159" s="208" t="str">
        <f>IF(ISBLANK([1]VNV25!$G$22),"",[1]VNV25!$G$22)</f>
        <v/>
      </c>
      <c r="T159" s="207" t="str">
        <f>IF(ISBLANK([1]VNV25!$G$23),"",[1]VNV25!$G$23)</f>
        <v>NA</v>
      </c>
      <c r="U159" s="207" t="str">
        <f>IF(ISBLANK([1]VNV25!$G$24),"",[1]VNV25!$G$24)</f>
        <v>NA</v>
      </c>
      <c r="V159" s="208" t="str">
        <f>IF(ISBLANK([1]VNV25!$G$25),"",[1]VNV25!$G$25)</f>
        <v/>
      </c>
      <c r="W159" s="208" t="str">
        <f>IF(ISBLANK([1]VNV25!$G$26),"",[1]VNV25!$G$26)</f>
        <v/>
      </c>
      <c r="X159" s="207" t="str">
        <f>IF(ISBLANK([1]VNV25!$G$27),"",[1]VNV25!$G$27)</f>
        <v>NA</v>
      </c>
      <c r="Y159" s="299"/>
      <c r="Z159" s="207" t="str">
        <f>IF(ISBLANK([1]VNV25!$G$29),"",[1]VNV25!$G$29)</f>
        <v>VND</v>
      </c>
      <c r="AA159" s="207" t="str">
        <f>IF(ISBLANK([1]VNV25!$G$30),"",[1]VNV25!$G$30)</f>
        <v>payable at the beginning</v>
      </c>
      <c r="AB159" s="207" t="str">
        <f>IF(ISBLANK([1]VNV25!$G$32),"",[1]VNV25!$G$32)</f>
        <v>Yes</v>
      </c>
      <c r="AC159" s="207" t="str">
        <f>IF(ISBLANK([1]VNV25!$G$36),"",[1]VNV25!$G$36)</f>
        <v>NA</v>
      </c>
      <c r="AD159" s="207" t="str">
        <f>IF(ISBLANK([1]VNV25!$G$40),"",[1]VNV25!$G$40)</f>
        <v>NA</v>
      </c>
      <c r="AE159" s="206" t="s">
        <v>47</v>
      </c>
      <c r="AF159" s="205"/>
      <c r="AG159" s="204">
        <v>2</v>
      </c>
      <c r="AH159" s="207" t="str">
        <f>IF(ISBLANK([1]VNV25!$G$45),"",[1]VNV25!$G$45)</f>
        <v>NA</v>
      </c>
      <c r="AI159" s="207" t="str">
        <f>IF(ISBLANK([1]VNV25!$G$49),"",[1]VNV25!$G$49)</f>
        <v>NA</v>
      </c>
      <c r="AJ159" s="207" t="str">
        <f>IF(ISBLANK([1]VNV25!$G$53),"",[1]VNV25!$G$53)</f>
        <v>NA</v>
      </c>
      <c r="AK159" s="206" t="str">
        <f>IF(T159="Yes","(pls select)","NA")</f>
        <v>NA</v>
      </c>
      <c r="AL159" s="205" t="str">
        <f>IF(T159="Yes","(pls provide)","NA")</f>
        <v>NA</v>
      </c>
      <c r="AM159" s="204" t="str">
        <f>IF(T159="Yes","(pls select)","NA")</f>
        <v>NA</v>
      </c>
      <c r="AN159" s="198">
        <f>IF(ISBLANK([1]VNV25!$G$57),"",[1]VNV25!$G$57)</f>
        <v>169500000</v>
      </c>
      <c r="AO159" s="198">
        <f>IF(ISBLANK([1]VNV25!$G$58),"",[1]VNV25!$G$58)</f>
        <v>134862000</v>
      </c>
      <c r="AP159" s="198">
        <f>IF(ISBLANK([1]VNV25!$G$59),"",[1]VNV25!$G$59)</f>
        <v>34638000</v>
      </c>
      <c r="AQ159" s="299"/>
      <c r="AR159" s="202">
        <f>IF(ISBLANK([1]VNV25!$G$62),"",[1]VNV25!$G$62)</f>
        <v>7.8E-2</v>
      </c>
      <c r="AS159" s="202">
        <f>IF(ISBLANK([1]VNV25!$G$63),"",[1]VNV25!$G$63)</f>
        <v>6.4999999999999997E-3</v>
      </c>
      <c r="AT159" s="298"/>
      <c r="AU159" s="297">
        <f>IF(ISBLANK([1]VNV25!$G$64),"",[1]VNV25!$G$64)</f>
        <v>539448000</v>
      </c>
      <c r="AV159" s="198">
        <f>IF(ISBLANK([1]VNV25!$G$65),"",[1]VNV25!$G$65)</f>
        <v>539448000</v>
      </c>
      <c r="AW159" s="198">
        <f>IF(ISBLANK([1]VNV25!$G$66),"",[1]VNV25!$G$66)</f>
        <v>0</v>
      </c>
      <c r="AX159" s="198" t="str">
        <f>IF(ISBLANK([1]VNV25!$G$67),"",[1]VNV25!$G$67)</f>
        <v/>
      </c>
      <c r="AY159" s="198" t="str">
        <f>IF(ISBLANK([1]VNV25!$G$68),"",[1]VNV25!$G$68)</f>
        <v/>
      </c>
      <c r="AZ159" s="198" t="str">
        <f>IF(ISBLANK([1]VNV25!$G$69),"",[1]VNV25!$G$69)</f>
        <v/>
      </c>
      <c r="BA159" s="298"/>
      <c r="BB159" s="297">
        <f>IF(ISBLANK([1]VNV25!$G$70),"",[1]VNV25!$G$70)</f>
        <v>665656645.46435869</v>
      </c>
      <c r="BC159" s="198">
        <f>IF(ISBLANK([1]VNV25!$G$71),"",[1]VNV25!$G$71)</f>
        <v>530794645.46435869</v>
      </c>
      <c r="BD159" s="199">
        <f>IF(ISBLANK([1]VNV25!$G$72),"",[1]VNV25!$G$72)</f>
        <v>134862000</v>
      </c>
      <c r="BE159" s="199">
        <f>IF(ISBLANK([1]VNV25!$H$72),"",[1]VNV25!$H$72)</f>
        <v>0</v>
      </c>
      <c r="BF159" s="198" t="str">
        <f>IF(ISBLANK([1]VNV25!$G$73),"",[1]VNV25!$G$73)</f>
        <v/>
      </c>
      <c r="BG159" s="198" t="str">
        <f>IF(ISBLANK([1]VNV25!$G$74),"",[1]VNV25!$G$74)</f>
        <v/>
      </c>
      <c r="BH159" s="199" t="str">
        <f>IF(ISBLANK([1]VNV25!$G$75),"",[1]VNV25!$G$75)</f>
        <v/>
      </c>
      <c r="BI159" s="198">
        <f>IF(ISBLANK([1]VNV25!$H$75),"",[1]VNV25!$H$75)</f>
        <v>0</v>
      </c>
    </row>
    <row r="160" spans="1:61" s="197" customFormat="1" x14ac:dyDescent="0.25">
      <c r="A160" s="299"/>
      <c r="B160" s="207" t="str">
        <f>IF(ISBLANK([1]VNV08!$G$4),"",[1]VNV08!$G$4)</f>
        <v>Shop</v>
      </c>
      <c r="C160" s="207" t="str">
        <f>IF(ISBLANK([1]VNV08!$G$5),"",[1]VNV08!$G$5)</f>
        <v>VNV08</v>
      </c>
      <c r="D160" s="207" t="str">
        <f>IF(ISBLANK([1]VNV08!$G$6),"",[1]VNV08!$G$6)</f>
        <v>Nha Trang Center</v>
      </c>
      <c r="E160" s="207" t="str">
        <f>IF(ISBLANK([1]VNV08!$G$7),"",[1]VNV08!$G$7)</f>
        <v>20 Tran Phu St., Nha Trang city.</v>
      </c>
      <c r="F160" s="213">
        <f>IF(ISBLANK([1]VNV08!$G$8),"",[1]VNV08!$G$8)</f>
        <v>48</v>
      </c>
      <c r="G160" s="212" t="str">
        <f>IF(ISBLANK([1]VNV08!$H$8),"",[1]VNV08!$H$8)</f>
        <v>sq. m</v>
      </c>
      <c r="H160" s="207" t="str">
        <f>IF(ISBLANK([1]VNV08!$G$9),"",[1]VNV08!$G$9)</f>
        <v>Gior Fashion Company Limited</v>
      </c>
      <c r="I160" s="207" t="str">
        <f>IF(ISBLANK([1]VNV08!$G$10),"",[1]VNV08!$G$10)</f>
        <v>Blue Ocean Resort</v>
      </c>
      <c r="J160" s="299"/>
      <c r="K160" s="300">
        <f>IF(ISBLANK([1]VNV08!$G$11),"",[1]VNV08!$G$11)</f>
        <v>4</v>
      </c>
      <c r="L160" s="210" t="str">
        <f>IF(K160="NA","NA",IF($K160&gt;12,"No",IF(M160="NA","Yes","NA")))</f>
        <v>Yes</v>
      </c>
      <c r="M160" s="209" t="str">
        <f>IF(K160="NA","NA",IF(K160=0,P160,"NA"))</f>
        <v>NA</v>
      </c>
      <c r="N160" s="207">
        <f>IF(ISBLANK([1]VNV08!$G$13),"",[1]VNV08!$G$13)</f>
        <v>4</v>
      </c>
      <c r="O160" s="208">
        <f>IF(ISBLANK([1]VNV08!$G$14),"",[1]VNV08!$G$14)</f>
        <v>41640</v>
      </c>
      <c r="P160" s="208">
        <f>IF(ISBLANK([1]VNV08!$G$15),"",[1]VNV08!$G$15)</f>
        <v>43598</v>
      </c>
      <c r="Q160" s="207" t="str">
        <f>IF(ISBLANK([1]VNV08!$G$20),"",[1]VNV08!$G$20)</f>
        <v>NA</v>
      </c>
      <c r="R160" s="208" t="str">
        <f>IF(ISBLANK([1]VNV08!$G$21),"",[1]VNV08!$G$21)</f>
        <v/>
      </c>
      <c r="S160" s="208" t="str">
        <f>IF(ISBLANK([1]VNV08!$G$22),"",[1]VNV08!$G$22)</f>
        <v/>
      </c>
      <c r="T160" s="207" t="str">
        <f>IF(ISBLANK([1]VNV08!$G$23),"",[1]VNV08!$G$23)</f>
        <v>NA</v>
      </c>
      <c r="U160" s="207" t="str">
        <f>IF(ISBLANK([1]VNV08!$G$24),"",[1]VNV08!$G$24)</f>
        <v>NA</v>
      </c>
      <c r="V160" s="208" t="str">
        <f>IF(ISBLANK([1]VNV08!$G$25),"",[1]VNV08!$G$25)</f>
        <v/>
      </c>
      <c r="W160" s="208" t="str">
        <f>IF(ISBLANK([1]VNV08!$G$26),"",[1]VNV08!$G$26)</f>
        <v/>
      </c>
      <c r="X160" s="207" t="str">
        <f>IF(ISBLANK([1]VNV08!$G$27),"",[1]VNV08!$G$27)</f>
        <v>NA</v>
      </c>
      <c r="Y160" s="299"/>
      <c r="Z160" s="207" t="str">
        <f>IF(ISBLANK([1]VNV08!$G$29),"",[1]VNV08!$G$29)</f>
        <v>VND</v>
      </c>
      <c r="AA160" s="207" t="str">
        <f>IF(ISBLANK([1]VNV08!$G$30),"",[1]VNV08!$G$30)</f>
        <v>payable at the beginning</v>
      </c>
      <c r="AB160" s="207" t="str">
        <f>IF(ISBLANK([1]VNV08!$G$32),"",[1]VNV08!$G$32)</f>
        <v>Yes</v>
      </c>
      <c r="AC160" s="207" t="str">
        <f>IF(ISBLANK([1]VNV08!$G$36),"",[1]VNV08!$G$36)</f>
        <v>NA</v>
      </c>
      <c r="AD160" s="207" t="str">
        <f>IF(ISBLANK([1]VNV08!$G$40),"",[1]VNV08!$G$40)</f>
        <v>NA</v>
      </c>
      <c r="AE160" s="206" t="s">
        <v>47</v>
      </c>
      <c r="AF160" s="205"/>
      <c r="AG160" s="204">
        <v>4</v>
      </c>
      <c r="AH160" s="207" t="str">
        <f>IF(ISBLANK([1]VNV08!$G$45),"",[1]VNV08!$G$45)</f>
        <v>NA</v>
      </c>
      <c r="AI160" s="207" t="str">
        <f>IF(ISBLANK([1]VNV08!$G$49),"",[1]VNV08!$G$49)</f>
        <v>NA</v>
      </c>
      <c r="AJ160" s="207" t="str">
        <f>IF(ISBLANK([1]VNV08!$G$53),"",[1]VNV08!$G$53)</f>
        <v>NA</v>
      </c>
      <c r="AK160" s="206" t="str">
        <f>IF(T160="Yes","(pls select)","NA")</f>
        <v>NA</v>
      </c>
      <c r="AL160" s="205" t="str">
        <f>IF(T160="Yes","(pls provide)","NA")</f>
        <v>NA</v>
      </c>
      <c r="AM160" s="204" t="str">
        <f>IF(T160="Yes","(pls select)","NA")</f>
        <v>NA</v>
      </c>
      <c r="AN160" s="198">
        <f>IF(ISBLANK([1]VNV08!$G$57),"",[1]VNV08!$G$57)</f>
        <v>34272000</v>
      </c>
      <c r="AO160" s="198">
        <f>IF(ISBLANK([1]VNV08!$G$58),"",[1]VNV08!$G$58)</f>
        <v>28224000</v>
      </c>
      <c r="AP160" s="198">
        <f>IF(ISBLANK([1]VNV08!$G$59),"",[1]VNV08!$G$59)</f>
        <v>6048000</v>
      </c>
      <c r="AQ160" s="299"/>
      <c r="AR160" s="202">
        <f>IF(ISBLANK([1]VNV08!$G$62),"",[1]VNV08!$G$62)</f>
        <v>7.8E-2</v>
      </c>
      <c r="AS160" s="202">
        <f>IF(ISBLANK([1]VNV08!$G$63),"",[1]VNV08!$G$63)</f>
        <v>6.4999999999999997E-3</v>
      </c>
      <c r="AT160" s="298"/>
      <c r="AU160" s="297">
        <f>IF(ISBLANK([1]VNV08!$G$64),"",[1]VNV08!$G$64)</f>
        <v>92736000</v>
      </c>
      <c r="AV160" s="198">
        <f>IF(ISBLANK([1]VNV08!$G$65),"",[1]VNV08!$G$65)</f>
        <v>92736000</v>
      </c>
      <c r="AW160" s="198">
        <f>IF(ISBLANK([1]VNV08!$G$66),"",[1]VNV08!$G$66)</f>
        <v>0</v>
      </c>
      <c r="AX160" s="198" t="str">
        <f>IF(ISBLANK([1]VNV08!$G$67),"",[1]VNV08!$G$67)</f>
        <v/>
      </c>
      <c r="AY160" s="198" t="str">
        <f>IF(ISBLANK([1]VNV08!$G$68),"",[1]VNV08!$G$68)</f>
        <v/>
      </c>
      <c r="AZ160" s="198" t="str">
        <f>IF(ISBLANK([1]VNV08!$G$69),"",[1]VNV08!$G$69)</f>
        <v/>
      </c>
      <c r="BA160" s="298"/>
      <c r="BB160" s="297">
        <f>IF(ISBLANK([1]VNV08!$G$70),"",[1]VNV08!$G$70)</f>
        <v>122455366.13069743</v>
      </c>
      <c r="BC160" s="198">
        <f>IF(ISBLANK([1]VNV08!$G$71),"",[1]VNV08!$G$71)</f>
        <v>91543366.130697429</v>
      </c>
      <c r="BD160" s="199">
        <f>IF(ISBLANK([1]VNV08!$G$72),"",[1]VNV08!$G$72)</f>
        <v>30912000</v>
      </c>
      <c r="BE160" s="199">
        <f>IF(ISBLANK([1]VNV08!$H$72),"",[1]VNV08!$H$72)</f>
        <v>0</v>
      </c>
      <c r="BF160" s="198" t="str">
        <f>IF(ISBLANK([1]VNV08!$G$73),"",[1]VNV08!$G$73)</f>
        <v/>
      </c>
      <c r="BG160" s="198" t="str">
        <f>IF(ISBLANK([1]VNV08!$G$74),"",[1]VNV08!$G$74)</f>
        <v/>
      </c>
      <c r="BH160" s="199" t="str">
        <f>IF(ISBLANK([1]VNV08!$G$75),"",[1]VNV08!$G$75)</f>
        <v/>
      </c>
      <c r="BI160" s="198">
        <f>IF(ISBLANK([1]VNV08!$H$75),"",[1]VNV08!$H$75)</f>
        <v>0</v>
      </c>
    </row>
    <row r="161" spans="1:61" s="197" customFormat="1" x14ac:dyDescent="0.25">
      <c r="A161" s="299"/>
      <c r="B161" s="207" t="str">
        <f>IF(ISBLANK([1]VNV31!$G$4),"",[1]VNV31!$G$4)</f>
        <v>Shop</v>
      </c>
      <c r="C161" s="207" t="str">
        <f>IF(ISBLANK([1]VNV31!$G$5),"",[1]VNV31!$G$5)</f>
        <v>VNV31</v>
      </c>
      <c r="D161" s="207" t="str">
        <f>IF(ISBLANK([1]VNV31!$G$6),"",[1]VNV31!$G$6)</f>
        <v>Vincom Buon Me Thuot</v>
      </c>
      <c r="E161" s="207" t="str">
        <f>IF(ISBLANK([1]VNV31!$G$7),"",[1]VNV31!$G$7)</f>
        <v>L2-05-K4, 78 Ly Thuong Kiet St., Thang Loi Ward, Buon Me Thuot City, Dak Lak Province</v>
      </c>
      <c r="F161" s="213">
        <f>IF(ISBLANK([1]VNV31!$G$8),"",[1]VNV31!$G$8)</f>
        <v>122.5</v>
      </c>
      <c r="G161" s="212" t="str">
        <f>IF(ISBLANK([1]VNV31!$H$8),"",[1]VNV31!$H$8)</f>
        <v>sq. m</v>
      </c>
      <c r="H161" s="207" t="str">
        <f>IF(ISBLANK([1]VNV31!$G$9),"",[1]VNV31!$G$9)</f>
        <v>Gior Fashion Company Limited</v>
      </c>
      <c r="I161" s="207" t="str">
        <f>IF(ISBLANK([1]VNV31!$G$10),"",[1]VNV31!$G$10)</f>
        <v>Vincom</v>
      </c>
      <c r="J161" s="299"/>
      <c r="K161" s="300">
        <f>IF(ISBLANK([1]VNV31!$G$11),"",[1]VNV31!$G$11)</f>
        <v>3</v>
      </c>
      <c r="L161" s="210" t="str">
        <f>IF(K161="NA","NA",IF($K161&gt;12,"No",IF(M161="NA","Yes","NA")))</f>
        <v>Yes</v>
      </c>
      <c r="M161" s="209" t="str">
        <f>IF(K161="NA","NA",IF(K161=0,P161,"NA"))</f>
        <v>NA</v>
      </c>
      <c r="N161" s="207">
        <f>IF(ISBLANK([1]VNV31!$G$13),"",[1]VNV31!$G$13)</f>
        <v>3</v>
      </c>
      <c r="O161" s="208">
        <f>IF(ISBLANK([1]VNV31!$G$14),"",[1]VNV31!$G$14)</f>
        <v>42455</v>
      </c>
      <c r="P161" s="208">
        <f>IF(ISBLANK([1]VNV31!$G$15),"",[1]VNV31!$G$15)</f>
        <v>43549</v>
      </c>
      <c r="Q161" s="207" t="str">
        <f>IF(ISBLANK([1]VNV31!$G$20),"",[1]VNV31!$G$20)</f>
        <v>NA</v>
      </c>
      <c r="R161" s="208" t="str">
        <f>IF(ISBLANK([1]VNV31!$G$21),"",[1]VNV31!$G$21)</f>
        <v/>
      </c>
      <c r="S161" s="208" t="str">
        <f>IF(ISBLANK([1]VNV31!$G$22),"",[1]VNV31!$G$22)</f>
        <v/>
      </c>
      <c r="T161" s="207" t="str">
        <f>IF(ISBLANK([1]VNV31!$G$23),"",[1]VNV31!$G$23)</f>
        <v>NA</v>
      </c>
      <c r="U161" s="207" t="str">
        <f>IF(ISBLANK([1]VNV31!$G$24),"",[1]VNV31!$G$24)</f>
        <v>NA</v>
      </c>
      <c r="V161" s="208" t="str">
        <f>IF(ISBLANK([1]VNV31!$G$25),"",[1]VNV31!$G$25)</f>
        <v/>
      </c>
      <c r="W161" s="208" t="str">
        <f>IF(ISBLANK([1]VNV31!$G$26),"",[1]VNV31!$G$26)</f>
        <v/>
      </c>
      <c r="X161" s="207" t="str">
        <f>IF(ISBLANK([1]VNV31!$G$27),"",[1]VNV31!$G$27)</f>
        <v>NA</v>
      </c>
      <c r="Y161" s="299"/>
      <c r="Z161" s="207" t="str">
        <f>IF(ISBLANK([1]VNV31!$G$29),"",[1]VNV31!$G$29)</f>
        <v>VND</v>
      </c>
      <c r="AA161" s="207" t="str">
        <f>IF(ISBLANK([1]VNV31!$G$30),"",[1]VNV31!$G$30)</f>
        <v>payable at the beginning</v>
      </c>
      <c r="AB161" s="207" t="str">
        <f>IF(ISBLANK([1]VNV31!$G$32),"",[1]VNV31!$G$32)</f>
        <v>Yes</v>
      </c>
      <c r="AC161" s="207" t="str">
        <f>IF(ISBLANK([1]VNV31!$G$36),"",[1]VNV31!$G$36)</f>
        <v>NA</v>
      </c>
      <c r="AD161" s="207" t="str">
        <f>IF(ISBLANK([1]VNV31!$G$40),"",[1]VNV31!$G$40)</f>
        <v>NA</v>
      </c>
      <c r="AE161" s="206" t="s">
        <v>49</v>
      </c>
      <c r="AF161" s="205"/>
      <c r="AG161" s="204">
        <v>1</v>
      </c>
      <c r="AH161" s="207" t="str">
        <f>IF(ISBLANK([1]VNV31!$G$45),"",[1]VNV31!$G$45)</f>
        <v>NA</v>
      </c>
      <c r="AI161" s="207" t="str">
        <f>IF(ISBLANK([1]VNV31!$G$49),"",[1]VNV31!$G$49)</f>
        <v>NA</v>
      </c>
      <c r="AJ161" s="207" t="str">
        <f>IF(ISBLANK([1]VNV31!$G$53),"",[1]VNV31!$G$53)</f>
        <v>NA</v>
      </c>
      <c r="AK161" s="206" t="str">
        <f>IF(T161="Yes","(pls select)","NA")</f>
        <v>NA</v>
      </c>
      <c r="AL161" s="205" t="str">
        <f>IF(T161="Yes","(pls provide)","NA")</f>
        <v>NA</v>
      </c>
      <c r="AM161" s="204" t="str">
        <f>IF(T161="Yes","(pls select)","NA")</f>
        <v>NA</v>
      </c>
      <c r="AN161" s="198">
        <f>IF(ISBLANK([1]VNV31!$G$57),"",[1]VNV31!$G$57)</f>
        <v>181912500</v>
      </c>
      <c r="AO161" s="198">
        <f>IF(ISBLANK([1]VNV31!$G$58),"",[1]VNV31!$G$58)</f>
        <v>148837500</v>
      </c>
      <c r="AP161" s="198">
        <f>IF(ISBLANK([1]VNV31!$G$59),"",[1]VNV31!$G$59)</f>
        <v>33075000</v>
      </c>
      <c r="AQ161" s="299"/>
      <c r="AR161" s="202">
        <f>IF(ISBLANK([1]VNV31!$G$62),"",[1]VNV31!$G$62)</f>
        <v>7.8E-2</v>
      </c>
      <c r="AS161" s="202">
        <f>IF(ISBLANK([1]VNV31!$G$63),"",[1]VNV31!$G$63)</f>
        <v>6.4999999999999997E-3</v>
      </c>
      <c r="AT161" s="298"/>
      <c r="AU161" s="297">
        <f>IF(ISBLANK([1]VNV31!$G$64),"",[1]VNV31!$G$64)</f>
        <v>99225000</v>
      </c>
      <c r="AV161" s="198">
        <f>IF(ISBLANK([1]VNV31!$G$65),"",[1]VNV31!$G$65)</f>
        <v>99225000</v>
      </c>
      <c r="AW161" s="198">
        <f>IF(ISBLANK([1]VNV31!$G$66),"",[1]VNV31!$G$66)</f>
        <v>0</v>
      </c>
      <c r="AX161" s="198" t="str">
        <f>IF(ISBLANK([1]VNV31!$G$67),"",[1]VNV31!$G$67)</f>
        <v/>
      </c>
      <c r="AY161" s="198" t="str">
        <f>IF(ISBLANK([1]VNV31!$G$68),"",[1]VNV31!$G$68)</f>
        <v/>
      </c>
      <c r="AZ161" s="198" t="str">
        <f>IF(ISBLANK([1]VNV31!$G$69),"",[1]VNV31!$G$69)</f>
        <v/>
      </c>
      <c r="BA161" s="298"/>
      <c r="BB161" s="297">
        <f>IF(ISBLANK([1]VNV31!$G$70),"",[1]VNV31!$G$70)</f>
        <v>147878373.16570461</v>
      </c>
      <c r="BC161" s="198">
        <f>IF(ISBLANK([1]VNV31!$G$71),"",[1]VNV31!$G$71)</f>
        <v>98265873.165704608</v>
      </c>
      <c r="BD161" s="199">
        <f>IF(ISBLANK([1]VNV31!$G$72),"",[1]VNV31!$G$72)</f>
        <v>49612500</v>
      </c>
      <c r="BE161" s="199">
        <f>IF(ISBLANK([1]VNV31!$H$72),"",[1]VNV31!$H$72)</f>
        <v>0</v>
      </c>
      <c r="BF161" s="198" t="str">
        <f>IF(ISBLANK([1]VNV31!$G$73),"",[1]VNV31!$G$73)</f>
        <v/>
      </c>
      <c r="BG161" s="198" t="str">
        <f>IF(ISBLANK([1]VNV31!$G$74),"",[1]VNV31!$G$74)</f>
        <v/>
      </c>
      <c r="BH161" s="199" t="str">
        <f>IF(ISBLANK([1]VNV31!$G$75),"",[1]VNV31!$G$75)</f>
        <v/>
      </c>
      <c r="BI161" s="198">
        <f>IF(ISBLANK([1]VNV31!$H$75),"",[1]VNV31!$H$75)</f>
        <v>0</v>
      </c>
    </row>
    <row r="162" spans="1:61" s="197" customFormat="1" x14ac:dyDescent="0.25">
      <c r="A162" s="299"/>
      <c r="B162" s="207" t="str">
        <f>IF(ISBLANK([1]VNV33!$G$4),"",[1]VNV33!$G$4)</f>
        <v>Shop</v>
      </c>
      <c r="C162" s="207" t="str">
        <f>IF(ISBLANK([1]VNV33!$G$5),"",[1]VNV33!$G$5)</f>
        <v>VNV33</v>
      </c>
      <c r="D162" s="207" t="str">
        <f>IF(ISBLANK([1]VNV33!$G$6),"",[1]VNV33!$G$6)</f>
        <v>Saigon Centre</v>
      </c>
      <c r="E162" s="207" t="str">
        <f>IF(ISBLANK([1]VNV33!$G$7),"",[1]VNV33!$G$7)</f>
        <v>65 Le Loi, Ben Nghe Ward, Dist. 1, HCMC</v>
      </c>
      <c r="F162" s="213">
        <f>IF(ISBLANK([1]VNV33!$G$8),"",[1]VNV33!$G$8)</f>
        <v>183</v>
      </c>
      <c r="G162" s="212" t="str">
        <f>IF(ISBLANK([1]VNV33!$H$8),"",[1]VNV33!$H$8)</f>
        <v>sq. m</v>
      </c>
      <c r="H162" s="207" t="str">
        <f>IF(ISBLANK([1]VNV33!$G$9),"",[1]VNV33!$G$9)</f>
        <v>Gior Fashion Company Limited</v>
      </c>
      <c r="I162" s="207" t="str">
        <f>IF(ISBLANK([1]VNV33!$G$10),"",[1]VNV33!$G$10)</f>
        <v>Keppel Land Watco Company Limited</v>
      </c>
      <c r="J162" s="299"/>
      <c r="K162" s="300">
        <f>IF(ISBLANK([1]VNV33!$G$11),"",[1]VNV33!$G$11)</f>
        <v>7</v>
      </c>
      <c r="L162" s="210" t="str">
        <f>IF(K162="NA","NA",IF($K162&gt;12,"No",IF(M162="NA","Yes","NA")))</f>
        <v>Yes</v>
      </c>
      <c r="M162" s="209" t="str">
        <f>IF(K162="NA","NA",IF(K162=0,P162,"NA"))</f>
        <v>NA</v>
      </c>
      <c r="N162" s="207">
        <f>IF(ISBLANK([1]VNV33!$G$13),"",[1]VNV33!$G$13)</f>
        <v>7</v>
      </c>
      <c r="O162" s="208">
        <f>IF(ISBLANK([1]VNV33!$G$14),"",[1]VNV33!$G$14)</f>
        <v>42581</v>
      </c>
      <c r="P162" s="208">
        <f>IF(ISBLANK([1]VNV33!$G$15),"",[1]VNV33!$G$15)</f>
        <v>43675</v>
      </c>
      <c r="Q162" s="207" t="str">
        <f>IF(ISBLANK([1]VNV33!$G$20),"",[1]VNV33!$G$20)</f>
        <v>NA</v>
      </c>
      <c r="R162" s="208" t="str">
        <f>IF(ISBLANK([1]VNV33!$G$21),"",[1]VNV33!$G$21)</f>
        <v/>
      </c>
      <c r="S162" s="208" t="str">
        <f>IF(ISBLANK([1]VNV33!$G$22),"",[1]VNV33!$G$22)</f>
        <v/>
      </c>
      <c r="T162" s="207" t="str">
        <f>IF(ISBLANK([1]VNV33!$G$23),"",[1]VNV33!$G$23)</f>
        <v>NA</v>
      </c>
      <c r="U162" s="207" t="str">
        <f>IF(ISBLANK([1]VNV33!$G$24),"",[1]VNV33!$G$24)</f>
        <v>NA</v>
      </c>
      <c r="V162" s="208" t="str">
        <f>IF(ISBLANK([1]VNV33!$G$25),"",[1]VNV33!$G$25)</f>
        <v/>
      </c>
      <c r="W162" s="208" t="str">
        <f>IF(ISBLANK([1]VNV33!$G$26),"",[1]VNV33!$G$26)</f>
        <v/>
      </c>
      <c r="X162" s="207" t="str">
        <f>IF(ISBLANK([1]VNV33!$G$27),"",[1]VNV33!$G$27)</f>
        <v>NA</v>
      </c>
      <c r="Y162" s="299"/>
      <c r="Z162" s="207" t="str">
        <f>IF(ISBLANK([1]VNV33!$G$29),"",[1]VNV33!$G$29)</f>
        <v>VND</v>
      </c>
      <c r="AA162" s="207" t="str">
        <f>IF(ISBLANK([1]VNV33!$G$30),"",[1]VNV33!$G$30)</f>
        <v>payable at the beginning</v>
      </c>
      <c r="AB162" s="207" t="str">
        <f>IF(ISBLANK([1]VNV33!$G$32),"",[1]VNV33!$G$32)</f>
        <v>Yes</v>
      </c>
      <c r="AC162" s="207" t="str">
        <f>IF(ISBLANK([1]VNV33!$G$36),"",[1]VNV33!$G$36)</f>
        <v>NA</v>
      </c>
      <c r="AD162" s="207" t="str">
        <f>IF(ISBLANK([1]VNV33!$G$40),"",[1]VNV33!$G$40)</f>
        <v>NA</v>
      </c>
      <c r="AE162" s="206" t="s">
        <v>47</v>
      </c>
      <c r="AF162" s="205"/>
      <c r="AG162" s="204">
        <v>4</v>
      </c>
      <c r="AH162" s="207" t="str">
        <f>IF(ISBLANK([1]VNV33!$G$45),"",[1]VNV33!$G$45)</f>
        <v>NA</v>
      </c>
      <c r="AI162" s="207" t="str">
        <f>IF(ISBLANK([1]VNV33!$G$49),"",[1]VNV33!$G$49)</f>
        <v>NA</v>
      </c>
      <c r="AJ162" s="207" t="str">
        <f>IF(ISBLANK([1]VNV33!$G$53),"",[1]VNV33!$G$53)</f>
        <v>NA</v>
      </c>
      <c r="AK162" s="206" t="str">
        <f>IF(T162="Yes","(pls select)","NA")</f>
        <v>NA</v>
      </c>
      <c r="AL162" s="205" t="str">
        <f>IF(T162="Yes","(pls provide)","NA")</f>
        <v>NA</v>
      </c>
      <c r="AM162" s="204" t="str">
        <f>IF(T162="Yes","(pls select)","NA")</f>
        <v>NA</v>
      </c>
      <c r="AN162" s="198">
        <f>IF(ISBLANK([1]VNV33!$G$57),"",[1]VNV33!$G$57)</f>
        <v>945730014</v>
      </c>
      <c r="AO162" s="198">
        <f>IF(ISBLANK([1]VNV33!$G$58),"",[1]VNV33!$G$58)</f>
        <v>804390238.5</v>
      </c>
      <c r="AP162" s="198">
        <f>IF(ISBLANK([1]VNV33!$G$59),"",[1]VNV33!$G$59)</f>
        <v>141339775.5</v>
      </c>
      <c r="AQ162" s="299"/>
      <c r="AR162" s="202">
        <f>IF(ISBLANK([1]VNV33!$G$62),"",[1]VNV33!$G$62)</f>
        <v>7.8E-2</v>
      </c>
      <c r="AS162" s="202">
        <f>IF(ISBLANK([1]VNV33!$G$63),"",[1]VNV33!$G$63)</f>
        <v>6.4999999999999997E-3</v>
      </c>
      <c r="AT162" s="298"/>
      <c r="AU162" s="297">
        <f>IF(ISBLANK([1]VNV33!$G$64),"",[1]VNV33!$G$64)</f>
        <v>0</v>
      </c>
      <c r="AV162" s="198">
        <f>IF(ISBLANK([1]VNV33!$G$65),"",[1]VNV33!$G$65)</f>
        <v>0</v>
      </c>
      <c r="AW162" s="198">
        <f>IF(ISBLANK([1]VNV33!$G$66),"",[1]VNV33!$G$66)</f>
        <v>0</v>
      </c>
      <c r="AX162" s="198" t="str">
        <f>IF(ISBLANK([1]VNV33!$G$67),"",[1]VNV33!$G$67)</f>
        <v/>
      </c>
      <c r="AY162" s="198" t="str">
        <f>IF(ISBLANK([1]VNV33!$G$68),"",[1]VNV33!$G$68)</f>
        <v/>
      </c>
      <c r="AZ162" s="198" t="str">
        <f>IF(ISBLANK([1]VNV33!$G$69),"",[1]VNV33!$G$69)</f>
        <v/>
      </c>
      <c r="BA162" s="298"/>
      <c r="BB162" s="297">
        <f>IF(ISBLANK([1]VNV33!$G$70),"",[1]VNV33!$G$70)</f>
        <v>0</v>
      </c>
      <c r="BC162" s="198">
        <f>IF(ISBLANK([1]VNV33!$G$71),"",[1]VNV33!$G$71)</f>
        <v>0</v>
      </c>
      <c r="BD162" s="199">
        <f>IF(ISBLANK([1]VNV33!$G$72),"",[1]VNV33!$G$72)</f>
        <v>0</v>
      </c>
      <c r="BE162" s="199">
        <f>IF(ISBLANK([1]VNV33!$H$72),"",[1]VNV33!$H$72)</f>
        <v>0</v>
      </c>
      <c r="BF162" s="198" t="str">
        <f>IF(ISBLANK([1]VNV33!$G$73),"",[1]VNV33!$G$73)</f>
        <v/>
      </c>
      <c r="BG162" s="198" t="str">
        <f>IF(ISBLANK([1]VNV33!$G$74),"",[1]VNV33!$G$74)</f>
        <v/>
      </c>
      <c r="BH162" s="199" t="str">
        <f>IF(ISBLANK([1]VNV33!$G$75),"",[1]VNV33!$G$75)</f>
        <v/>
      </c>
      <c r="BI162" s="198">
        <f>IF(ISBLANK([1]VNV33!$H$75),"",[1]VNV33!$H$75)</f>
        <v>0</v>
      </c>
    </row>
    <row r="163" spans="1:61" s="197" customFormat="1" ht="31.5" x14ac:dyDescent="0.25">
      <c r="A163" s="299"/>
      <c r="B163" s="207" t="str">
        <f>IF(ISBLANK([1]VNV34!$G$4),"",[1]VNV34!$G$4)</f>
        <v>Shop</v>
      </c>
      <c r="C163" s="207" t="str">
        <f>IF(ISBLANK([1]VNV34!$G$5),"",[1]VNV34!$G$5)</f>
        <v>VNV34</v>
      </c>
      <c r="D163" s="207" t="str">
        <f>IF(ISBLANK([1]VNV34!$G$6),"",[1]VNV34!$G$6)</f>
        <v>Vincom Can Tho</v>
      </c>
      <c r="E163" s="207" t="str">
        <f>IF(ISBLANK([1]VNV34!$G$7),"",[1]VNV34!$G$7)</f>
        <v>L1-12, Floor 1, Vincom Xuan Khanh Shopping Mall, 30/4 St., Xuan Khanh Ward, Ninh Kieu Dist., Can Tho City</v>
      </c>
      <c r="F163" s="213">
        <f>IF(ISBLANK([1]VNV34!$G$8),"",[1]VNV34!$G$8)</f>
        <v>130.5</v>
      </c>
      <c r="G163" s="212" t="str">
        <f>IF(ISBLANK([1]VNV34!$H$8),"",[1]VNV34!$H$8)</f>
        <v>sq. m</v>
      </c>
      <c r="H163" s="207" t="str">
        <f>IF(ISBLANK([1]VNV34!$G$9),"",[1]VNV34!$G$9)</f>
        <v>Gior Fashion Company Limited</v>
      </c>
      <c r="I163" s="207" t="str">
        <f>IF(ISBLANK([1]VNV34!$G$10),"",[1]VNV34!$G$10)</f>
        <v>Vincom</v>
      </c>
      <c r="J163" s="299"/>
      <c r="K163" s="300">
        <f>IF(ISBLANK([1]VNV34!$G$11),"",[1]VNV34!$G$11)</f>
        <v>9</v>
      </c>
      <c r="L163" s="210" t="str">
        <f>IF(K163="NA","NA",IF($K163&gt;12,"No",IF(M163="NA","Yes","NA")))</f>
        <v>Yes</v>
      </c>
      <c r="M163" s="209" t="str">
        <f>IF(K163="NA","NA",IF(K163=0,P163,"NA"))</f>
        <v>NA</v>
      </c>
      <c r="N163" s="207">
        <f>IF(ISBLANK([1]VNV34!$G$13),"",[1]VNV34!$G$13)</f>
        <v>9</v>
      </c>
      <c r="O163" s="208">
        <f>IF(ISBLANK([1]VNV34!$G$14),"",[1]VNV34!$G$14)</f>
        <v>42633</v>
      </c>
      <c r="P163" s="208">
        <f>IF(ISBLANK([1]VNV34!$G$15),"",[1]VNV34!$G$15)</f>
        <v>43727</v>
      </c>
      <c r="Q163" s="207" t="str">
        <f>IF(ISBLANK([1]VNV34!$G$20),"",[1]VNV34!$G$20)</f>
        <v>NA</v>
      </c>
      <c r="R163" s="208" t="str">
        <f>IF(ISBLANK([1]VNV34!$G$21),"",[1]VNV34!$G$21)</f>
        <v/>
      </c>
      <c r="S163" s="208" t="str">
        <f>IF(ISBLANK([1]VNV34!$G$22),"",[1]VNV34!$G$22)</f>
        <v/>
      </c>
      <c r="T163" s="207" t="str">
        <f>IF(ISBLANK([1]VNV34!$G$23),"",[1]VNV34!$G$23)</f>
        <v>NA</v>
      </c>
      <c r="U163" s="207" t="str">
        <f>IF(ISBLANK([1]VNV34!$G$24),"",[1]VNV34!$G$24)</f>
        <v>NA</v>
      </c>
      <c r="V163" s="208" t="str">
        <f>IF(ISBLANK([1]VNV34!$G$25),"",[1]VNV34!$G$25)</f>
        <v/>
      </c>
      <c r="W163" s="208" t="str">
        <f>IF(ISBLANK([1]VNV34!$G$26),"",[1]VNV34!$G$26)</f>
        <v/>
      </c>
      <c r="X163" s="207" t="str">
        <f>IF(ISBLANK([1]VNV34!$G$27),"",[1]VNV34!$G$27)</f>
        <v>NA</v>
      </c>
      <c r="Y163" s="299"/>
      <c r="Z163" s="207" t="str">
        <f>IF(ISBLANK([1]VNV34!$G$29),"",[1]VNV34!$G$29)</f>
        <v>VND</v>
      </c>
      <c r="AA163" s="207" t="str">
        <f>IF(ISBLANK([1]VNV34!$G$30),"",[1]VNV34!$G$30)</f>
        <v>payable at the beginning</v>
      </c>
      <c r="AB163" s="207" t="str">
        <f>IF(ISBLANK([1]VNV34!$G$32),"",[1]VNV34!$G$32)</f>
        <v>Yes</v>
      </c>
      <c r="AC163" s="207" t="str">
        <f>IF(ISBLANK([1]VNV34!$G$36),"",[1]VNV34!$G$36)</f>
        <v>NA</v>
      </c>
      <c r="AD163" s="207" t="str">
        <f>IF(ISBLANK([1]VNV34!$G$40),"",[1]VNV34!$G$40)</f>
        <v>NA</v>
      </c>
      <c r="AE163" s="206" t="s">
        <v>49</v>
      </c>
      <c r="AF163" s="205"/>
      <c r="AG163" s="204">
        <v>1</v>
      </c>
      <c r="AH163" s="207" t="str">
        <f>IF(ISBLANK([1]VNV34!$G$45),"",[1]VNV34!$G$45)</f>
        <v>NA</v>
      </c>
      <c r="AI163" s="207" t="str">
        <f>IF(ISBLANK([1]VNV34!$G$49),"",[1]VNV34!$G$49)</f>
        <v>NA</v>
      </c>
      <c r="AJ163" s="207" t="str">
        <f>IF(ISBLANK([1]VNV34!$G$53),"",[1]VNV34!$G$53)</f>
        <v>NA</v>
      </c>
      <c r="AK163" s="206" t="str">
        <f>IF(T163="Yes","(pls select)","NA")</f>
        <v>NA</v>
      </c>
      <c r="AL163" s="205" t="str">
        <f>IF(T163="Yes","(pls provide)","NA")</f>
        <v>NA</v>
      </c>
      <c r="AM163" s="204" t="str">
        <f>IF(T163="Yes","(pls select)","NA")</f>
        <v>NA</v>
      </c>
      <c r="AN163" s="198">
        <f>IF(ISBLANK([1]VNV34!$G$57),"",[1]VNV34!$G$57)</f>
        <v>237836250</v>
      </c>
      <c r="AO163" s="198">
        <f>IF(ISBLANK([1]VNV34!$G$58),"",[1]VNV34!$G$58)</f>
        <v>202601250</v>
      </c>
      <c r="AP163" s="198">
        <f>IF(ISBLANK([1]VNV34!$G$59),"",[1]VNV34!$G$59)</f>
        <v>35235000</v>
      </c>
      <c r="AQ163" s="299"/>
      <c r="AR163" s="202">
        <f>IF(ISBLANK([1]VNV34!$G$62),"",[1]VNV34!$G$62)</f>
        <v>7.8E-2</v>
      </c>
      <c r="AS163" s="202">
        <f>IF(ISBLANK([1]VNV34!$G$63),"",[1]VNV34!$G$63)</f>
        <v>6.4999999999999997E-3</v>
      </c>
      <c r="AT163" s="298"/>
      <c r="AU163" s="297">
        <f>IF(ISBLANK([1]VNV34!$G$64),"",[1]VNV34!$G$64)</f>
        <v>610740000</v>
      </c>
      <c r="AV163" s="198">
        <f>IF(ISBLANK([1]VNV34!$G$65),"",[1]VNV34!$G$65)</f>
        <v>610740000</v>
      </c>
      <c r="AW163" s="198">
        <f>IF(ISBLANK([1]VNV34!$G$66),"",[1]VNV34!$G$66)</f>
        <v>0</v>
      </c>
      <c r="AX163" s="198" t="str">
        <f>IF(ISBLANK([1]VNV34!$G$67),"",[1]VNV34!$G$67)</f>
        <v/>
      </c>
      <c r="AY163" s="198" t="str">
        <f>IF(ISBLANK([1]VNV34!$G$68),"",[1]VNV34!$G$68)</f>
        <v/>
      </c>
      <c r="AZ163" s="198" t="str">
        <f>IF(ISBLANK([1]VNV34!$G$69),"",[1]VNV34!$G$69)</f>
        <v/>
      </c>
      <c r="BA163" s="298"/>
      <c r="BB163" s="297">
        <f>IF(ISBLANK([1]VNV34!$G$70),"",[1]VNV34!$G$70)</f>
        <v>669598599.27070582</v>
      </c>
      <c r="BC163" s="198">
        <f>IF(ISBLANK([1]VNV34!$G$71),"",[1]VNV34!$G$71)</f>
        <v>593256099.27070582</v>
      </c>
      <c r="BD163" s="199">
        <f>IF(ISBLANK([1]VNV34!$G$72),"",[1]VNV34!$G$72)</f>
        <v>76342500</v>
      </c>
      <c r="BE163" s="199">
        <f>IF(ISBLANK([1]VNV34!$H$72),"",[1]VNV34!$H$72)</f>
        <v>0</v>
      </c>
      <c r="BF163" s="198" t="str">
        <f>IF(ISBLANK([1]VNV34!$G$73),"",[1]VNV34!$G$73)</f>
        <v/>
      </c>
      <c r="BG163" s="198" t="str">
        <f>IF(ISBLANK([1]VNV34!$G$74),"",[1]VNV34!$G$74)</f>
        <v/>
      </c>
      <c r="BH163" s="199" t="str">
        <f>IF(ISBLANK([1]VNV34!$G$75),"",[1]VNV34!$G$75)</f>
        <v/>
      </c>
      <c r="BI163" s="198">
        <f>IF(ISBLANK([1]VNV34!$H$75),"",[1]VNV34!$H$75)</f>
        <v>0</v>
      </c>
    </row>
    <row r="164" spans="1:61" s="197" customFormat="1" ht="31.5" x14ac:dyDescent="0.25">
      <c r="A164" s="299"/>
      <c r="B164" s="207" t="str">
        <f>IF(ISBLANK([1]VNV38!$G$4),"",[1]VNV38!$G$4)</f>
        <v>Shop</v>
      </c>
      <c r="C164" s="207" t="str">
        <f>IF(ISBLANK([1]VNV38!$G$5),"",[1]VNV38!$G$5)</f>
        <v>VNV38</v>
      </c>
      <c r="D164" s="207" t="str">
        <f>IF(ISBLANK([1]VNV38!$G$6),"",[1]VNV38!$G$6)</f>
        <v>Trang Tien</v>
      </c>
      <c r="E164" s="207" t="str">
        <f>IF(ISBLANK([1]VNV38!$G$7),"",[1]VNV38!$G$7)</f>
        <v>Lot 3-38 Floor 3, Trang Tien Plaza, 24 Hai Ba Trung St., Trang Tien Ward, Hoan Kiem Dist., Ha Noi City</v>
      </c>
      <c r="F164" s="213">
        <f>IF(ISBLANK([1]VNV38!$G$8),"",[1]VNV38!$G$8)</f>
        <v>49.6</v>
      </c>
      <c r="G164" s="212" t="str">
        <f>IF(ISBLANK([1]VNV38!$H$8),"",[1]VNV38!$H$8)</f>
        <v>sq. m</v>
      </c>
      <c r="H164" s="207" t="str">
        <f>IF(ISBLANK([1]VNV38!$G$9),"",[1]VNV38!$G$9)</f>
        <v>Gior Fashion Company Limited</v>
      </c>
      <c r="I164" s="207" t="str">
        <f>IF(ISBLANK([1]VNV38!$G$10),"",[1]VNV38!$G$10)</f>
        <v>Trang Tien</v>
      </c>
      <c r="J164" s="299"/>
      <c r="K164" s="300">
        <f>IF(ISBLANK([1]VNV38!$G$11),"",[1]VNV38!$G$11)</f>
        <v>5</v>
      </c>
      <c r="L164" s="210" t="str">
        <f>IF(K164="NA","NA",IF($K164&gt;12,"No",IF(M164="NA","Yes","NA")))</f>
        <v>Yes</v>
      </c>
      <c r="M164" s="209" t="str">
        <f>IF(K164="NA","NA",IF(K164=0,P164,"NA"))</f>
        <v>NA</v>
      </c>
      <c r="N164" s="207">
        <f>IF(ISBLANK([1]VNV38!$G$13),"",[1]VNV38!$G$13)</f>
        <v>5</v>
      </c>
      <c r="O164" s="208">
        <f>IF(ISBLANK([1]VNV38!$G$14),"",[1]VNV38!$G$14)</f>
        <v>42917</v>
      </c>
      <c r="P164" s="208">
        <f>IF(ISBLANK([1]VNV38!$G$15),"",[1]VNV38!$G$15)</f>
        <v>43616</v>
      </c>
      <c r="Q164" s="207" t="str">
        <f>IF(ISBLANK([1]VNV38!$G$20),"",[1]VNV38!$G$20)</f>
        <v>NA</v>
      </c>
      <c r="R164" s="208" t="str">
        <f>IF(ISBLANK([1]VNV38!$G$21),"",[1]VNV38!$G$21)</f>
        <v/>
      </c>
      <c r="S164" s="208" t="str">
        <f>IF(ISBLANK([1]VNV38!$G$22),"",[1]VNV38!$G$22)</f>
        <v/>
      </c>
      <c r="T164" s="207" t="str">
        <f>IF(ISBLANK([1]VNV38!$G$23),"",[1]VNV38!$G$23)</f>
        <v>NA</v>
      </c>
      <c r="U164" s="207" t="str">
        <f>IF(ISBLANK([1]VNV38!$G$24),"",[1]VNV38!$G$24)</f>
        <v>NA</v>
      </c>
      <c r="V164" s="208" t="str">
        <f>IF(ISBLANK([1]VNV38!$G$25),"",[1]VNV38!$G$25)</f>
        <v/>
      </c>
      <c r="W164" s="208" t="str">
        <f>IF(ISBLANK([1]VNV38!$G$26),"",[1]VNV38!$G$26)</f>
        <v/>
      </c>
      <c r="X164" s="207" t="str">
        <f>IF(ISBLANK([1]VNV38!$G$27),"",[1]VNV38!$G$27)</f>
        <v>NA</v>
      </c>
      <c r="Y164" s="299"/>
      <c r="Z164" s="207" t="str">
        <f>IF(ISBLANK([1]VNV38!$G$29),"",[1]VNV38!$G$29)</f>
        <v>VND</v>
      </c>
      <c r="AA164" s="207" t="str">
        <f>IF(ISBLANK([1]VNV38!$G$30),"",[1]VNV38!$G$30)</f>
        <v>payable at the beginning</v>
      </c>
      <c r="AB164" s="207" t="str">
        <f>IF(ISBLANK([1]VNV38!$G$32),"",[1]VNV38!$G$32)</f>
        <v>Yes</v>
      </c>
      <c r="AC164" s="207" t="str">
        <f>IF(ISBLANK([1]VNV38!$G$36),"",[1]VNV38!$G$36)</f>
        <v>NA</v>
      </c>
      <c r="AD164" s="207" t="str">
        <f>IF(ISBLANK([1]VNV38!$G$40),"",[1]VNV38!$G$40)</f>
        <v>NA</v>
      </c>
      <c r="AE164" s="206" t="s">
        <v>47</v>
      </c>
      <c r="AF164" s="205"/>
      <c r="AG164" s="204">
        <v>4</v>
      </c>
      <c r="AH164" s="207" t="str">
        <f>IF(ISBLANK([1]VNV38!$G$45),"",[1]VNV38!$G$45)</f>
        <v>NA</v>
      </c>
      <c r="AI164" s="207" t="str">
        <f>IF(ISBLANK([1]VNV38!$G$49),"",[1]VNV38!$G$49)</f>
        <v>NA</v>
      </c>
      <c r="AJ164" s="207" t="str">
        <f>IF(ISBLANK([1]VNV38!$G$53),"",[1]VNV38!$G$53)</f>
        <v>NA</v>
      </c>
      <c r="AK164" s="206" t="str">
        <f>IF(T164="Yes","(pls select)","NA")</f>
        <v>NA</v>
      </c>
      <c r="AL164" s="205" t="str">
        <f>IF(T164="Yes","(pls provide)","NA")</f>
        <v>NA</v>
      </c>
      <c r="AM164" s="204" t="str">
        <f>IF(T164="Yes","(pls select)","NA")</f>
        <v>NA</v>
      </c>
      <c r="AN164" s="198">
        <f>IF(ISBLANK([1]VNV38!$G$57),"",[1]VNV38!$G$57)</f>
        <v>261233280</v>
      </c>
      <c r="AO164" s="198">
        <f>IF(ISBLANK([1]VNV38!$G$58),"",[1]VNV38!$G$58)</f>
        <v>220521600</v>
      </c>
      <c r="AP164" s="198">
        <f>IF(ISBLANK([1]VNV38!$G$59),"",[1]VNV38!$G$59)</f>
        <v>40711680</v>
      </c>
      <c r="AQ164" s="299"/>
      <c r="AR164" s="202">
        <f>IF(ISBLANK([1]VNV38!$G$62),"",[1]VNV38!$G$62)</f>
        <v>7.8E-2</v>
      </c>
      <c r="AS164" s="202">
        <f>IF(ISBLANK([1]VNV38!$G$63),"",[1]VNV38!$G$63)</f>
        <v>6.4999999999999997E-3</v>
      </c>
      <c r="AT164" s="298"/>
      <c r="AU164" s="297">
        <f>IF(ISBLANK([1]VNV38!$G$64),"",[1]VNV38!$G$64)</f>
        <v>294028800</v>
      </c>
      <c r="AV164" s="198">
        <f>IF(ISBLANK([1]VNV38!$G$65),"",[1]VNV38!$G$65)</f>
        <v>294028800</v>
      </c>
      <c r="AW164" s="198">
        <f>IF(ISBLANK([1]VNV38!$G$66),"",[1]VNV38!$G$66)</f>
        <v>0</v>
      </c>
      <c r="AX164" s="198" t="str">
        <f>IF(ISBLANK([1]VNV38!$G$67),"",[1]VNV38!$G$67)</f>
        <v/>
      </c>
      <c r="AY164" s="198" t="str">
        <f>IF(ISBLANK([1]VNV38!$G$68),"",[1]VNV38!$G$68)</f>
        <v/>
      </c>
      <c r="AZ164" s="198" t="str">
        <f>IF(ISBLANK([1]VNV38!$G$69),"",[1]VNV38!$G$69)</f>
        <v/>
      </c>
      <c r="BA164" s="298"/>
      <c r="BB164" s="297">
        <f>IF(ISBLANK([1]VNV38!$G$70),"",[1]VNV38!$G$70)</f>
        <v>362819446.31903499</v>
      </c>
      <c r="BC164" s="198">
        <f>IF(ISBLANK([1]VNV38!$G$71),"",[1]VNV38!$G$71)</f>
        <v>289312246.31903499</v>
      </c>
      <c r="BD164" s="199">
        <f>IF(ISBLANK([1]VNV38!$G$72),"",[1]VNV38!$G$72)</f>
        <v>73507200</v>
      </c>
      <c r="BE164" s="199">
        <f>IF(ISBLANK([1]VNV38!$H$72),"",[1]VNV38!$H$72)</f>
        <v>0</v>
      </c>
      <c r="BF164" s="198" t="str">
        <f>IF(ISBLANK([1]VNV38!$G$73),"",[1]VNV38!$G$73)</f>
        <v/>
      </c>
      <c r="BG164" s="198" t="str">
        <f>IF(ISBLANK([1]VNV38!$G$74),"",[1]VNV38!$G$74)</f>
        <v/>
      </c>
      <c r="BH164" s="199" t="str">
        <f>IF(ISBLANK([1]VNV38!$G$75),"",[1]VNV38!$G$75)</f>
        <v/>
      </c>
      <c r="BI164" s="198">
        <f>IF(ISBLANK([1]VNV38!$H$75),"",[1]VNV38!$H$75)</f>
        <v>0</v>
      </c>
    </row>
    <row r="165" spans="1:61" s="197" customFormat="1" x14ac:dyDescent="0.25">
      <c r="A165" s="299"/>
      <c r="B165" s="207" t="str">
        <f>IF(ISBLANK([1]VNV18!$G$4),"",[1]VNV18!$G$4)</f>
        <v>Shop</v>
      </c>
      <c r="C165" s="207" t="str">
        <f>IF(ISBLANK([1]VNV18!$G$5),"",[1]VNV18!$G$5)</f>
        <v>VNV18</v>
      </c>
      <c r="D165" s="207" t="str">
        <f>IF(ISBLANK([1]VNV18!$G$6),"",[1]VNV18!$G$6)</f>
        <v>Vincom B</v>
      </c>
      <c r="E165" s="207" t="str">
        <f>IF(ISBLANK([1]VNV18!$G$7),"",[1]VNV18!$G$7)</f>
        <v>72 Le Thanh Ton St, Dist.1, HCMC.,Vietnam</v>
      </c>
      <c r="F165" s="213">
        <f>IF(ISBLANK([1]VNV18!$G$8),"",[1]VNV18!$G$8)</f>
        <v>178.04</v>
      </c>
      <c r="G165" s="212" t="str">
        <f>IF(ISBLANK([1]VNV18!$H$8),"",[1]VNV18!$H$8)</f>
        <v>sq. m</v>
      </c>
      <c r="H165" s="207" t="str">
        <f>IF(ISBLANK([1]VNV18!$G$9),"",[1]VNV18!$G$9)</f>
        <v>Gior Fashion Company Limited</v>
      </c>
      <c r="I165" s="207" t="str">
        <f>IF(ISBLANK([1]VNV18!$G$10),"",[1]VNV18!$G$10)</f>
        <v>Vincom</v>
      </c>
      <c r="J165" s="299"/>
      <c r="K165" s="300">
        <f>IF(ISBLANK([1]VNV18!$G$11),"",[1]VNV18!$G$11)</f>
        <v>5</v>
      </c>
      <c r="L165" s="210" t="str">
        <f>IF(K165="NA","NA",IF($K165&gt;12,"No",IF(M165="NA","Yes","NA")))</f>
        <v>Yes</v>
      </c>
      <c r="M165" s="209" t="str">
        <f>IF(K165="NA","NA",IF(K165=0,P165,"NA"))</f>
        <v>NA</v>
      </c>
      <c r="N165" s="207">
        <f>IF(ISBLANK([1]VNV18!$G$13),"",[1]VNV18!$G$13)</f>
        <v>5</v>
      </c>
      <c r="O165" s="208">
        <f>IF(ISBLANK([1]VNV18!$G$14),"",[1]VNV18!$G$14)</f>
        <v>41804</v>
      </c>
      <c r="P165" s="208">
        <f>IF(ISBLANK([1]VNV18!$G$15),"",[1]VNV18!$G$15)</f>
        <v>43629</v>
      </c>
      <c r="Q165" s="207" t="str">
        <f>IF(ISBLANK([1]VNV18!$G$20),"",[1]VNV18!$G$20)</f>
        <v>NA</v>
      </c>
      <c r="R165" s="208" t="str">
        <f>IF(ISBLANK([1]VNV18!$G$21),"",[1]VNV18!$G$21)</f>
        <v/>
      </c>
      <c r="S165" s="208" t="str">
        <f>IF(ISBLANK([1]VNV18!$G$22),"",[1]VNV18!$G$22)</f>
        <v/>
      </c>
      <c r="T165" s="207" t="str">
        <f>IF(ISBLANK([1]VNV18!$G$23),"",[1]VNV18!$G$23)</f>
        <v>NA</v>
      </c>
      <c r="U165" s="207" t="str">
        <f>IF(ISBLANK([1]VNV18!$G$24),"",[1]VNV18!$G$24)</f>
        <v>NA</v>
      </c>
      <c r="V165" s="208" t="str">
        <f>IF(ISBLANK([1]VNV18!$G$25),"",[1]VNV18!$G$25)</f>
        <v/>
      </c>
      <c r="W165" s="208" t="str">
        <f>IF(ISBLANK([1]VNV18!$G$26),"",[1]VNV18!$G$26)</f>
        <v/>
      </c>
      <c r="X165" s="207" t="str">
        <f>IF(ISBLANK([1]VNV18!$G$27),"",[1]VNV18!$G$27)</f>
        <v>NA</v>
      </c>
      <c r="Y165" s="299"/>
      <c r="Z165" s="207" t="str">
        <f>IF(ISBLANK([1]VNV18!$G$29),"",[1]VNV18!$G$29)</f>
        <v>VND</v>
      </c>
      <c r="AA165" s="207" t="str">
        <f>IF(ISBLANK([1]VNV18!$G$30),"",[1]VNV18!$G$30)</f>
        <v>payable at the beginning</v>
      </c>
      <c r="AB165" s="207" t="str">
        <f>IF(ISBLANK([1]VNV18!$G$32),"",[1]VNV18!$G$32)</f>
        <v>Yes</v>
      </c>
      <c r="AC165" s="207" t="str">
        <f>IF(ISBLANK([1]VNV18!$G$36),"",[1]VNV18!$G$36)</f>
        <v>NA</v>
      </c>
      <c r="AD165" s="207" t="str">
        <f>IF(ISBLANK([1]VNV18!$G$40),"",[1]VNV18!$G$40)</f>
        <v>NA</v>
      </c>
      <c r="AE165" s="206" t="s">
        <v>49</v>
      </c>
      <c r="AF165" s="205"/>
      <c r="AG165" s="204">
        <v>3</v>
      </c>
      <c r="AH165" s="207" t="str">
        <f>IF(ISBLANK([1]VNV18!$G$45),"",[1]VNV18!$G$45)</f>
        <v>NA</v>
      </c>
      <c r="AI165" s="207" t="str">
        <f>IF(ISBLANK([1]VNV18!$G$49),"",[1]VNV18!$G$49)</f>
        <v>NA</v>
      </c>
      <c r="AJ165" s="207" t="str">
        <f>IF(ISBLANK([1]VNV18!$G$53),"",[1]VNV18!$G$53)</f>
        <v>NA</v>
      </c>
      <c r="AK165" s="206" t="str">
        <f>IF(T165="Yes","(pls select)","NA")</f>
        <v>NA</v>
      </c>
      <c r="AL165" s="205" t="str">
        <f>IF(T165="Yes","(pls provide)","NA")</f>
        <v>NA</v>
      </c>
      <c r="AM165" s="204" t="str">
        <f>IF(T165="Yes","(pls select)","NA")</f>
        <v>NA</v>
      </c>
      <c r="AN165" s="198">
        <f>IF(ISBLANK([1]VNV18!$G$57),"",[1]VNV18!$G$57)</f>
        <v>980850450</v>
      </c>
      <c r="AO165" s="198">
        <f>IF(ISBLANK([1]VNV18!$G$58),"",[1]VNV18!$G$58)</f>
        <v>924479733</v>
      </c>
      <c r="AP165" s="198">
        <f>IF(ISBLANK([1]VNV18!$G$59),"",[1]VNV18!$G$59)</f>
        <v>56370717</v>
      </c>
      <c r="AQ165" s="299"/>
      <c r="AR165" s="202">
        <f>IF(ISBLANK([1]VNV18!$G$62),"",[1]VNV18!$G$62)</f>
        <v>7.8E-2</v>
      </c>
      <c r="AS165" s="202">
        <f>IF(ISBLANK([1]VNV18!$G$63),"",[1]VNV18!$G$63)</f>
        <v>6.4999999999999997E-3</v>
      </c>
      <c r="AT165" s="298"/>
      <c r="AU165" s="297">
        <f>IF(ISBLANK([1]VNV18!$G$64),"",[1]VNV18!$G$64)</f>
        <v>1410290448</v>
      </c>
      <c r="AV165" s="198">
        <f>IF(ISBLANK([1]VNV18!$G$65),"",[1]VNV18!$G$65)</f>
        <v>1410290448</v>
      </c>
      <c r="AW165" s="198">
        <f>IF(ISBLANK([1]VNV18!$G$66),"",[1]VNV18!$G$66)</f>
        <v>0</v>
      </c>
      <c r="AX165" s="198" t="str">
        <f>IF(ISBLANK([1]VNV18!$G$67),"",[1]VNV18!$G$67)</f>
        <v/>
      </c>
      <c r="AY165" s="198" t="str">
        <f>IF(ISBLANK([1]VNV18!$G$68),"",[1]VNV18!$G$68)</f>
        <v/>
      </c>
      <c r="AZ165" s="198" t="str">
        <f>IF(ISBLANK([1]VNV18!$G$69),"",[1]VNV18!$G$69)</f>
        <v/>
      </c>
      <c r="BA165" s="298"/>
      <c r="BB165" s="297">
        <f>IF(ISBLANK([1]VNV18!$G$70),"",[1]VNV18!$G$70)</f>
        <v>1740240410.0971875</v>
      </c>
      <c r="BC165" s="198">
        <f>IF(ISBLANK([1]VNV18!$G$71),"",[1]VNV18!$G$71)</f>
        <v>1387667798.0971875</v>
      </c>
      <c r="BD165" s="199">
        <f>IF(ISBLANK([1]VNV18!$G$72),"",[1]VNV18!$G$72)</f>
        <v>352572612</v>
      </c>
      <c r="BE165" s="199">
        <f>IF(ISBLANK([1]VNV18!$H$72),"",[1]VNV18!$H$72)</f>
        <v>0</v>
      </c>
      <c r="BF165" s="198" t="str">
        <f>IF(ISBLANK([1]VNV18!$G$73),"",[1]VNV18!$G$73)</f>
        <v/>
      </c>
      <c r="BG165" s="198" t="str">
        <f>IF(ISBLANK([1]VNV18!$G$74),"",[1]VNV18!$G$74)</f>
        <v/>
      </c>
      <c r="BH165" s="199" t="str">
        <f>IF(ISBLANK([1]VNV18!$G$75),"",[1]VNV18!$G$75)</f>
        <v/>
      </c>
      <c r="BI165" s="198">
        <f>IF(ISBLANK([1]VNV18!$H$75),"",[1]VNV18!$H$75)</f>
        <v>0</v>
      </c>
    </row>
    <row r="166" spans="1:61" s="197" customFormat="1" ht="31.5" x14ac:dyDescent="0.25">
      <c r="A166" s="299"/>
      <c r="B166" s="207" t="str">
        <f>IF(ISBLANK([1]VNV22!$G$4),"",[1]VNV22!$G$4)</f>
        <v>Shop</v>
      </c>
      <c r="C166" s="207" t="str">
        <f>IF(ISBLANK([1]VNV22!$G$5),"",[1]VNV22!$G$5)</f>
        <v>VNV22</v>
      </c>
      <c r="D166" s="207" t="str">
        <f>IF(ISBLANK([1]VNV22!$G$6),"",[1]VNV22!$G$6)</f>
        <v>AEON Binh Duong</v>
      </c>
      <c r="E166" s="207" t="str">
        <f>IF(ISBLANK([1]VNV22!$G$7),"",[1]VNV22!$G$7)</f>
        <v>Floor 1,  Aeon Shopping Center - Binh Duong Canary, Binh Duong Boulevard, Binh Hoa Ward, Thuan An Town, Binh Duong Province</v>
      </c>
      <c r="F166" s="213">
        <f>IF(ISBLANK([1]VNV22!$G$8),"",[1]VNV22!$G$8)</f>
        <v>166.71</v>
      </c>
      <c r="G166" s="212" t="str">
        <f>IF(ISBLANK([1]VNV22!$H$8),"",[1]VNV22!$H$8)</f>
        <v>sq. m</v>
      </c>
      <c r="H166" s="207" t="str">
        <f>IF(ISBLANK([1]VNV22!$G$9),"",[1]VNV22!$G$9)</f>
        <v>Gior Fashion Company Limited</v>
      </c>
      <c r="I166" s="207" t="str">
        <f>IF(ISBLANK([1]VNV22!$G$10),"",[1]VNV22!$G$10)</f>
        <v>AEON</v>
      </c>
      <c r="J166" s="299"/>
      <c r="K166" s="300">
        <f>IF(ISBLANK([1]VNV22!$G$11),"",[1]VNV22!$G$11)</f>
        <v>10</v>
      </c>
      <c r="L166" s="210" t="str">
        <f>IF(K166="NA","NA",IF($K166&gt;12,"No",IF(M166="NA","Yes","NA")))</f>
        <v>Yes</v>
      </c>
      <c r="M166" s="209" t="str">
        <f>IF(K166="NA","NA",IF(K166=0,P166,"NA"))</f>
        <v>NA</v>
      </c>
      <c r="N166" s="207">
        <f>IF(ISBLANK([1]VNV22!$G$13),"",[1]VNV22!$G$13)</f>
        <v>10</v>
      </c>
      <c r="O166" s="208">
        <f>IF(ISBLANK([1]VNV22!$G$14),"",[1]VNV22!$G$14)</f>
        <v>41907</v>
      </c>
      <c r="P166" s="208">
        <f>IF(ISBLANK([1]VNV22!$G$15),"",[1]VNV22!$G$15)</f>
        <v>43769</v>
      </c>
      <c r="Q166" s="207" t="str">
        <f>IF(ISBLANK([1]VNV22!$G$20),"",[1]VNV22!$G$20)</f>
        <v>NA</v>
      </c>
      <c r="R166" s="208" t="str">
        <f>IF(ISBLANK([1]VNV22!$G$21),"",[1]VNV22!$G$21)</f>
        <v/>
      </c>
      <c r="S166" s="208" t="str">
        <f>IF(ISBLANK([1]VNV22!$G$22),"",[1]VNV22!$G$22)</f>
        <v/>
      </c>
      <c r="T166" s="207" t="str">
        <f>IF(ISBLANK([1]VNV22!$G$23),"",[1]VNV22!$G$23)</f>
        <v>NA</v>
      </c>
      <c r="U166" s="207" t="str">
        <f>IF(ISBLANK([1]VNV22!$G$24),"",[1]VNV22!$G$24)</f>
        <v>NA</v>
      </c>
      <c r="V166" s="208" t="str">
        <f>IF(ISBLANK([1]VNV22!$G$25),"",[1]VNV22!$G$25)</f>
        <v/>
      </c>
      <c r="W166" s="208" t="str">
        <f>IF(ISBLANK([1]VNV22!$G$26),"",[1]VNV22!$G$26)</f>
        <v/>
      </c>
      <c r="X166" s="207" t="str">
        <f>IF(ISBLANK([1]VNV22!$G$27),"",[1]VNV22!$G$27)</f>
        <v>NA</v>
      </c>
      <c r="Y166" s="299"/>
      <c r="Z166" s="207" t="str">
        <f>IF(ISBLANK([1]VNV22!$G$29),"",[1]VNV22!$G$29)</f>
        <v>VND</v>
      </c>
      <c r="AA166" s="207" t="str">
        <f>IF(ISBLANK([1]VNV22!$G$30),"",[1]VNV22!$G$30)</f>
        <v>payable at the beginning</v>
      </c>
      <c r="AB166" s="207" t="str">
        <f>IF(ISBLANK([1]VNV22!$G$32),"",[1]VNV22!$G$32)</f>
        <v>Yes</v>
      </c>
      <c r="AC166" s="207" t="str">
        <f>IF(ISBLANK([1]VNV22!$G$36),"",[1]VNV22!$G$36)</f>
        <v>NA</v>
      </c>
      <c r="AD166" s="207" t="str">
        <f>IF(ISBLANK([1]VNV22!$G$40),"",[1]VNV22!$G$40)</f>
        <v>NA</v>
      </c>
      <c r="AE166" s="206" t="s">
        <v>47</v>
      </c>
      <c r="AF166" s="205"/>
      <c r="AG166" s="204">
        <v>4</v>
      </c>
      <c r="AH166" s="207" t="str">
        <f>IF(ISBLANK([1]VNV22!$G$45),"",[1]VNV22!$G$45)</f>
        <v>NA</v>
      </c>
      <c r="AI166" s="207" t="str">
        <f>IF(ISBLANK([1]VNV22!$G$49),"",[1]VNV22!$G$49)</f>
        <v>NA</v>
      </c>
      <c r="AJ166" s="207" t="str">
        <f>IF(ISBLANK([1]VNV22!$G$53),"",[1]VNV22!$G$53)</f>
        <v>NA</v>
      </c>
      <c r="AK166" s="206" t="str">
        <f>IF(T166="Yes","(pls select)","NA")</f>
        <v>NA</v>
      </c>
      <c r="AL166" s="205" t="str">
        <f>IF(T166="Yes","(pls provide)","NA")</f>
        <v>NA</v>
      </c>
      <c r="AM166" s="204" t="str">
        <f>IF(T166="Yes","(pls select)","NA")</f>
        <v>NA</v>
      </c>
      <c r="AN166" s="198">
        <f>IF(ISBLANK([1]VNV22!$G$57),"",[1]VNV22!$G$57)</f>
        <v>204053000</v>
      </c>
      <c r="AO166" s="198">
        <f>IF(ISBLANK([1]VNV22!$G$58),"",[1]VNV22!$G$58)</f>
        <v>187924000</v>
      </c>
      <c r="AP166" s="198">
        <f>IF(ISBLANK([1]VNV22!$G$59),"",[1]VNV22!$G$59)</f>
        <v>16129000</v>
      </c>
      <c r="AQ166" s="299"/>
      <c r="AR166" s="202">
        <f>IF(ISBLANK([1]VNV22!$G$62),"",[1]VNV22!$G$62)</f>
        <v>7.8E-2</v>
      </c>
      <c r="AS166" s="202">
        <f>IF(ISBLANK([1]VNV22!$G$63),"",[1]VNV22!$G$63)</f>
        <v>6.4999999999999997E-3</v>
      </c>
      <c r="AT166" s="298"/>
      <c r="AU166" s="297">
        <f>IF(ISBLANK([1]VNV22!$G$64),"",[1]VNV22!$G$64)</f>
        <v>712080000</v>
      </c>
      <c r="AV166" s="198">
        <f>IF(ISBLANK([1]VNV22!$G$65),"",[1]VNV22!$G$65)</f>
        <v>712080000</v>
      </c>
      <c r="AW166" s="198">
        <f>IF(ISBLANK([1]VNV22!$G$66),"",[1]VNV22!$G$66)</f>
        <v>0</v>
      </c>
      <c r="AX166" s="198" t="str">
        <f>IF(ISBLANK([1]VNV22!$G$67),"",[1]VNV22!$G$67)</f>
        <v/>
      </c>
      <c r="AY166" s="198" t="str">
        <f>IF(ISBLANK([1]VNV22!$G$68),"",[1]VNV22!$G$68)</f>
        <v/>
      </c>
      <c r="AZ166" s="198" t="str">
        <f>IF(ISBLANK([1]VNV22!$G$69),"",[1]VNV22!$G$69)</f>
        <v/>
      </c>
      <c r="BA166" s="298"/>
      <c r="BB166" s="297">
        <f>IF(ISBLANK([1]VNV22!$G$70),"",[1]VNV22!$G$70)</f>
        <v>768598388.82608044</v>
      </c>
      <c r="BC166" s="198">
        <f>IF(ISBLANK([1]VNV22!$G$71),"",[1]VNV22!$G$71)</f>
        <v>689478388.82608044</v>
      </c>
      <c r="BD166" s="199">
        <f>IF(ISBLANK([1]VNV22!$G$72),"",[1]VNV22!$G$72)</f>
        <v>79120000</v>
      </c>
      <c r="BE166" s="199">
        <f>IF(ISBLANK([1]VNV22!$H$72),"",[1]VNV22!$H$72)</f>
        <v>0</v>
      </c>
      <c r="BF166" s="198" t="str">
        <f>IF(ISBLANK([1]VNV22!$G$73),"",[1]VNV22!$G$73)</f>
        <v/>
      </c>
      <c r="BG166" s="198" t="str">
        <f>IF(ISBLANK([1]VNV22!$G$74),"",[1]VNV22!$G$74)</f>
        <v/>
      </c>
      <c r="BH166" s="199" t="str">
        <f>IF(ISBLANK([1]VNV22!$G$75),"",[1]VNV22!$G$75)</f>
        <v/>
      </c>
      <c r="BI166" s="198">
        <f>IF(ISBLANK([1]VNV22!$H$75),"",[1]VNV22!$H$75)</f>
        <v>0</v>
      </c>
    </row>
    <row r="167" spans="1:61" s="197" customFormat="1" x14ac:dyDescent="0.25">
      <c r="A167" s="299"/>
      <c r="B167" s="207" t="str">
        <f>IF(ISBLANK([1]VNV44!$G$4),"",[1]VNV44!$G$4)</f>
        <v>Shop</v>
      </c>
      <c r="C167" s="207" t="str">
        <f>IF(ISBLANK([1]VNV44!$G$5),"",[1]VNV44!$G$5)</f>
        <v>VNV44</v>
      </c>
      <c r="D167" s="207" t="str">
        <f>IF(ISBLANK([1]VNV44!$G$6),"",[1]VNV44!$G$6)</f>
        <v>Timberland Ba Trieu</v>
      </c>
      <c r="E167" s="207" t="str">
        <f>IF(ISBLANK([1]VNV44!$G$7),"",[1]VNV44!$G$7)</f>
        <v>L02-50B, Floor 2, 191 Ba Trieu St., Le Dai Hanh Ward, Hai Ba Trung Dist., Hanoi</v>
      </c>
      <c r="F167" s="213">
        <f>IF(ISBLANK([1]VNV44!$G$8),"",[1]VNV44!$G$8)</f>
        <v>78</v>
      </c>
      <c r="G167" s="212" t="str">
        <f>IF(ISBLANK([1]VNV44!$H$8),"",[1]VNV44!$H$8)</f>
        <v>sq. m</v>
      </c>
      <c r="H167" s="207" t="str">
        <f>IF(ISBLANK([1]VNV44!$G$9),"",[1]VNV44!$G$9)</f>
        <v>Gior Fashion Company Limited</v>
      </c>
      <c r="I167" s="207" t="str">
        <f>IF(ISBLANK([1]VNV44!$G$10),"",[1]VNV44!$G$10)</f>
        <v>Vincom</v>
      </c>
      <c r="J167" s="299"/>
      <c r="K167" s="300">
        <f>IF(ISBLANK([1]VNV44!$G$11),"",[1]VNV44!$G$11)</f>
        <v>3</v>
      </c>
      <c r="L167" s="210" t="str">
        <f>IF(K167="NA","NA",IF($K167&gt;12,"No",IF(M167="NA","Yes","NA")))</f>
        <v>Yes</v>
      </c>
      <c r="M167" s="209" t="str">
        <f>IF(K167="NA","NA",IF(K167=0,P167,"NA"))</f>
        <v>NA</v>
      </c>
      <c r="N167" s="207">
        <f>IF(ISBLANK([1]VNV44!$G$13),"",[1]VNV44!$G$13)</f>
        <v>3</v>
      </c>
      <c r="O167" s="208">
        <f>IF(ISBLANK([1]VNV44!$G$14),"",[1]VNV44!$G$14)</f>
        <v>43235</v>
      </c>
      <c r="P167" s="208">
        <f>IF(ISBLANK([1]VNV44!$G$15),"",[1]VNV44!$G$15)</f>
        <v>43569</v>
      </c>
      <c r="Q167" s="207" t="str">
        <f>IF(ISBLANK([1]VNV44!$G$20),"",[1]VNV44!$G$20)</f>
        <v>NA</v>
      </c>
      <c r="R167" s="208" t="str">
        <f>IF(ISBLANK([1]VNV44!$G$21),"",[1]VNV44!$G$21)</f>
        <v/>
      </c>
      <c r="S167" s="208" t="str">
        <f>IF(ISBLANK([1]VNV44!$G$22),"",[1]VNV44!$G$22)</f>
        <v/>
      </c>
      <c r="T167" s="207" t="str">
        <f>IF(ISBLANK([1]VNV44!$G$23),"",[1]VNV44!$G$23)</f>
        <v>NA</v>
      </c>
      <c r="U167" s="207" t="str">
        <f>IF(ISBLANK([1]VNV44!$G$24),"",[1]VNV44!$G$24)</f>
        <v>NA</v>
      </c>
      <c r="V167" s="208" t="str">
        <f>IF(ISBLANK([1]VNV44!$G$25),"",[1]VNV44!$G$25)</f>
        <v/>
      </c>
      <c r="W167" s="208" t="str">
        <f>IF(ISBLANK([1]VNV44!$G$26),"",[1]VNV44!$G$26)</f>
        <v/>
      </c>
      <c r="X167" s="207" t="str">
        <f>IF(ISBLANK([1]VNV44!$G$27),"",[1]VNV44!$G$27)</f>
        <v>NA</v>
      </c>
      <c r="Y167" s="299"/>
      <c r="Z167" s="207" t="str">
        <f>IF(ISBLANK([1]VNV44!$G$29),"",[1]VNV44!$G$29)</f>
        <v>VND</v>
      </c>
      <c r="AA167" s="207" t="str">
        <f>IF(ISBLANK([1]VNV44!$G$30),"",[1]VNV44!$G$30)</f>
        <v>payable at the beginning</v>
      </c>
      <c r="AB167" s="207" t="str">
        <f>IF(ISBLANK([1]VNV44!$G$32),"",[1]VNV44!$G$32)</f>
        <v>Yes</v>
      </c>
      <c r="AC167" s="207" t="str">
        <f>IF(ISBLANK([1]VNV44!$G$36),"",[1]VNV44!$G$36)</f>
        <v>NA</v>
      </c>
      <c r="AD167" s="207" t="str">
        <f>IF(ISBLANK([1]VNV44!$G$40),"",[1]VNV44!$G$40)</f>
        <v>NA</v>
      </c>
      <c r="AE167" s="206" t="s">
        <v>49</v>
      </c>
      <c r="AF167" s="205"/>
      <c r="AG167" s="204">
        <v>1</v>
      </c>
      <c r="AH167" s="207" t="str">
        <f>IF(ISBLANK([1]VNV44!$G$45),"",[1]VNV44!$G$45)</f>
        <v>NA</v>
      </c>
      <c r="AI167" s="207" t="str">
        <f>IF(ISBLANK([1]VNV44!$G$49),"",[1]VNV44!$G$49)</f>
        <v>NA</v>
      </c>
      <c r="AJ167" s="207" t="str">
        <f>IF(ISBLANK([1]VNV44!$G$53),"",[1]VNV44!$G$53)</f>
        <v>NA</v>
      </c>
      <c r="AK167" s="206" t="str">
        <f>IF(T167="Yes","(pls select)","NA")</f>
        <v>NA</v>
      </c>
      <c r="AL167" s="205" t="str">
        <f>IF(T167="Yes","(pls provide)","NA")</f>
        <v>NA</v>
      </c>
      <c r="AM167" s="204" t="str">
        <f>IF(T167="Yes","(pls select)","NA")</f>
        <v>NA</v>
      </c>
      <c r="AN167" s="198">
        <f>IF(ISBLANK([1]VNV44!$G$57),"",[1]VNV44!$G$57)</f>
        <v>484380000</v>
      </c>
      <c r="AO167" s="198">
        <f>IF(ISBLANK([1]VNV44!$G$58),"",[1]VNV44!$G$58)</f>
        <v>447525000</v>
      </c>
      <c r="AP167" s="198">
        <f>IF(ISBLANK([1]VNV44!$G$59),"",[1]VNV44!$G$59)</f>
        <v>36855000</v>
      </c>
      <c r="AQ167" s="299"/>
      <c r="AR167" s="202">
        <f>IF(ISBLANK([1]VNV44!$G$62),"",[1]VNV44!$G$62)</f>
        <v>7.8E-2</v>
      </c>
      <c r="AS167" s="202">
        <f>IF(ISBLANK([1]VNV44!$G$63),"",[1]VNV44!$G$63)</f>
        <v>6.4999999999999997E-3</v>
      </c>
      <c r="AT167" s="298"/>
      <c r="AU167" s="297">
        <f>IF(ISBLANK([1]VNV44!$G$64),"",[1]VNV44!$G$64)</f>
        <v>298350000</v>
      </c>
      <c r="AV167" s="198">
        <f>IF(ISBLANK([1]VNV44!$G$65),"",[1]VNV44!$G$65)</f>
        <v>298350000</v>
      </c>
      <c r="AW167" s="198">
        <f>IF(ISBLANK([1]VNV44!$G$66),"",[1]VNV44!$G$66)</f>
        <v>0</v>
      </c>
      <c r="AX167" s="198" t="str">
        <f>IF(ISBLANK([1]VNV44!$G$67),"",[1]VNV44!$G$67)</f>
        <v/>
      </c>
      <c r="AY167" s="198" t="str">
        <f>IF(ISBLANK([1]VNV44!$G$68),"",[1]VNV44!$G$68)</f>
        <v/>
      </c>
      <c r="AZ167" s="198" t="str">
        <f>IF(ISBLANK([1]VNV44!$G$69),"",[1]VNV44!$G$69)</f>
        <v/>
      </c>
      <c r="BA167" s="298"/>
      <c r="BB167" s="297">
        <f>IF(ISBLANK([1]VNV44!$G$70),"",[1]VNV44!$G$70)</f>
        <v>444641094.82477164</v>
      </c>
      <c r="BC167" s="198">
        <f>IF(ISBLANK([1]VNV44!$G$71),"",[1]VNV44!$G$71)</f>
        <v>295466094.82477164</v>
      </c>
      <c r="BD167" s="199">
        <f>IF(ISBLANK([1]VNV44!$G$72),"",[1]VNV44!$G$72)</f>
        <v>149175000</v>
      </c>
      <c r="BE167" s="199">
        <f>IF(ISBLANK([1]VNV44!$H$72),"",[1]VNV44!$H$72)</f>
        <v>0</v>
      </c>
      <c r="BF167" s="198" t="str">
        <f>IF(ISBLANK([1]VNV44!$G$73),"",[1]VNV44!$G$73)</f>
        <v/>
      </c>
      <c r="BG167" s="198" t="str">
        <f>IF(ISBLANK([1]VNV44!$G$74),"",[1]VNV44!$G$74)</f>
        <v/>
      </c>
      <c r="BH167" s="199" t="str">
        <f>IF(ISBLANK([1]VNV44!$G$75),"",[1]VNV44!$G$75)</f>
        <v/>
      </c>
      <c r="BI167" s="198">
        <f>IF(ISBLANK([1]VNV44!$H$75),"",[1]VNV44!$H$75)</f>
        <v>0</v>
      </c>
    </row>
    <row r="168" spans="1:61" s="197" customFormat="1" x14ac:dyDescent="0.25">
      <c r="A168" s="299"/>
      <c r="B168" s="207"/>
      <c r="C168" s="207"/>
      <c r="D168" s="207"/>
      <c r="E168" s="207"/>
      <c r="F168" s="213"/>
      <c r="G168" s="212"/>
      <c r="H168" s="207"/>
      <c r="I168" s="207"/>
      <c r="J168" s="299"/>
      <c r="K168" s="300"/>
      <c r="L168" s="210"/>
      <c r="M168" s="209"/>
      <c r="N168" s="207"/>
      <c r="O168" s="208"/>
      <c r="P168" s="208"/>
      <c r="Q168" s="207"/>
      <c r="R168" s="208"/>
      <c r="S168" s="208"/>
      <c r="T168" s="207"/>
      <c r="U168" s="207"/>
      <c r="V168" s="208"/>
      <c r="W168" s="208"/>
      <c r="X168" s="207"/>
      <c r="Y168" s="299"/>
      <c r="Z168" s="207"/>
      <c r="AA168" s="207"/>
      <c r="AB168" s="207"/>
      <c r="AC168" s="207"/>
      <c r="AD168" s="207"/>
      <c r="AE168" s="206"/>
      <c r="AF168" s="205"/>
      <c r="AG168" s="204"/>
      <c r="AH168" s="207"/>
      <c r="AI168" s="207"/>
      <c r="AJ168" s="207"/>
      <c r="AK168" s="206"/>
      <c r="AL168" s="205"/>
      <c r="AM168" s="204"/>
      <c r="AN168" s="198"/>
      <c r="AO168" s="198"/>
      <c r="AP168" s="198"/>
      <c r="AQ168" s="299"/>
      <c r="AR168" s="202"/>
      <c r="AS168" s="202"/>
      <c r="AT168" s="298"/>
      <c r="AU168" s="297"/>
      <c r="AV168" s="198"/>
      <c r="AW168" s="198"/>
      <c r="AX168" s="198"/>
      <c r="AY168" s="198"/>
      <c r="AZ168" s="198"/>
      <c r="BA168" s="298"/>
      <c r="BB168" s="297"/>
      <c r="BC168" s="198"/>
      <c r="BD168" s="199"/>
      <c r="BE168" s="199"/>
      <c r="BF168" s="198"/>
      <c r="BG168" s="198"/>
      <c r="BH168" s="199"/>
      <c r="BI168" s="198"/>
    </row>
    <row r="169" spans="1:61" s="197" customFormat="1" x14ac:dyDescent="0.25">
      <c r="A169" s="299"/>
      <c r="B169" s="207"/>
      <c r="C169" s="207"/>
      <c r="D169" s="207"/>
      <c r="E169" s="207"/>
      <c r="F169" s="213"/>
      <c r="G169" s="212"/>
      <c r="H169" s="207"/>
      <c r="I169" s="207"/>
      <c r="J169" s="299"/>
      <c r="K169" s="300"/>
      <c r="L169" s="210"/>
      <c r="M169" s="209"/>
      <c r="N169" s="207"/>
      <c r="O169" s="208"/>
      <c r="P169" s="208"/>
      <c r="Q169" s="207"/>
      <c r="R169" s="208"/>
      <c r="S169" s="208"/>
      <c r="T169" s="207"/>
      <c r="U169" s="207"/>
      <c r="V169" s="208"/>
      <c r="W169" s="208"/>
      <c r="X169" s="207"/>
      <c r="Y169" s="299"/>
      <c r="Z169" s="207"/>
      <c r="AA169" s="207"/>
      <c r="AB169" s="207"/>
      <c r="AC169" s="207"/>
      <c r="AD169" s="207"/>
      <c r="AE169" s="206"/>
      <c r="AF169" s="205"/>
      <c r="AG169" s="204"/>
      <c r="AH169" s="207"/>
      <c r="AI169" s="207"/>
      <c r="AJ169" s="207"/>
      <c r="AK169" s="206"/>
      <c r="AL169" s="205"/>
      <c r="AM169" s="204"/>
      <c r="AN169" s="198"/>
      <c r="AO169" s="198"/>
      <c r="AP169" s="198"/>
      <c r="AQ169" s="299"/>
      <c r="AR169" s="202"/>
      <c r="AS169" s="202"/>
      <c r="AT169" s="298"/>
      <c r="AU169" s="297"/>
      <c r="AV169" s="198"/>
      <c r="AW169" s="198"/>
      <c r="AX169" s="198"/>
      <c r="AY169" s="198"/>
      <c r="AZ169" s="198"/>
      <c r="BA169" s="298"/>
      <c r="BB169" s="297"/>
      <c r="BC169" s="198"/>
      <c r="BD169" s="199"/>
      <c r="BE169" s="199"/>
      <c r="BF169" s="198"/>
      <c r="BG169" s="198"/>
      <c r="BH169" s="199"/>
      <c r="BI169" s="198"/>
    </row>
    <row r="170" spans="1:61" s="197" customFormat="1" x14ac:dyDescent="0.25">
      <c r="A170" s="299"/>
      <c r="B170" s="207"/>
      <c r="C170" s="207"/>
      <c r="D170" s="207"/>
      <c r="E170" s="207"/>
      <c r="F170" s="213"/>
      <c r="G170" s="212"/>
      <c r="H170" s="207"/>
      <c r="I170" s="207"/>
      <c r="J170" s="299"/>
      <c r="K170" s="300"/>
      <c r="L170" s="210"/>
      <c r="M170" s="209"/>
      <c r="N170" s="207"/>
      <c r="O170" s="208"/>
      <c r="P170" s="208"/>
      <c r="Q170" s="207"/>
      <c r="R170" s="208"/>
      <c r="S170" s="208"/>
      <c r="T170" s="207"/>
      <c r="U170" s="207"/>
      <c r="V170" s="208"/>
      <c r="W170" s="208"/>
      <c r="X170" s="207"/>
      <c r="Y170" s="299"/>
      <c r="Z170" s="207"/>
      <c r="AA170" s="207"/>
      <c r="AB170" s="207"/>
      <c r="AC170" s="207"/>
      <c r="AD170" s="207"/>
      <c r="AE170" s="206"/>
      <c r="AF170" s="205"/>
      <c r="AG170" s="204"/>
      <c r="AH170" s="207"/>
      <c r="AI170" s="207"/>
      <c r="AJ170" s="207"/>
      <c r="AK170" s="206"/>
      <c r="AL170" s="205"/>
      <c r="AM170" s="204"/>
      <c r="AN170" s="198"/>
      <c r="AO170" s="198"/>
      <c r="AP170" s="198"/>
      <c r="AQ170" s="299"/>
      <c r="AR170" s="202"/>
      <c r="AS170" s="202"/>
      <c r="AT170" s="298"/>
      <c r="AU170" s="297"/>
      <c r="AV170" s="198"/>
      <c r="AW170" s="198"/>
      <c r="AX170" s="198"/>
      <c r="AY170" s="198"/>
      <c r="AZ170" s="198"/>
      <c r="BA170" s="298"/>
      <c r="BB170" s="297"/>
      <c r="BC170" s="198"/>
      <c r="BD170" s="199"/>
      <c r="BE170" s="199"/>
      <c r="BF170" s="198"/>
      <c r="BG170" s="198"/>
      <c r="BH170" s="199"/>
      <c r="BI170" s="198"/>
    </row>
    <row r="171" spans="1:61" s="197" customFormat="1" x14ac:dyDescent="0.25">
      <c r="A171" s="299"/>
      <c r="B171" s="207"/>
      <c r="C171" s="207"/>
      <c r="D171" s="207"/>
      <c r="E171" s="207"/>
      <c r="F171" s="213"/>
      <c r="G171" s="212"/>
      <c r="H171" s="207"/>
      <c r="I171" s="207"/>
      <c r="J171" s="299"/>
      <c r="K171" s="300"/>
      <c r="L171" s="210"/>
      <c r="M171" s="209"/>
      <c r="N171" s="207"/>
      <c r="O171" s="208"/>
      <c r="P171" s="208"/>
      <c r="Q171" s="207"/>
      <c r="R171" s="208"/>
      <c r="S171" s="208"/>
      <c r="T171" s="207"/>
      <c r="U171" s="207"/>
      <c r="V171" s="208"/>
      <c r="W171" s="208"/>
      <c r="X171" s="207"/>
      <c r="Y171" s="299"/>
      <c r="Z171" s="207"/>
      <c r="AA171" s="207"/>
      <c r="AB171" s="207"/>
      <c r="AC171" s="207"/>
      <c r="AD171" s="207"/>
      <c r="AE171" s="206"/>
      <c r="AF171" s="205"/>
      <c r="AG171" s="204"/>
      <c r="AH171" s="207"/>
      <c r="AI171" s="207"/>
      <c r="AJ171" s="207"/>
      <c r="AK171" s="206"/>
      <c r="AL171" s="205"/>
      <c r="AM171" s="204"/>
      <c r="AN171" s="198"/>
      <c r="AO171" s="198"/>
      <c r="AP171" s="198"/>
      <c r="AQ171" s="299"/>
      <c r="AR171" s="202"/>
      <c r="AS171" s="202"/>
      <c r="AT171" s="298"/>
      <c r="AU171" s="297"/>
      <c r="AV171" s="198"/>
      <c r="AW171" s="198"/>
      <c r="AX171" s="198"/>
      <c r="AY171" s="198"/>
      <c r="AZ171" s="198"/>
      <c r="BA171" s="298"/>
      <c r="BB171" s="297"/>
      <c r="BC171" s="198"/>
      <c r="BD171" s="199"/>
      <c r="BE171" s="199"/>
      <c r="BF171" s="198"/>
      <c r="BG171" s="198"/>
      <c r="BH171" s="199"/>
      <c r="BI171" s="198"/>
    </row>
    <row r="172" spans="1:61" s="197" customFormat="1" x14ac:dyDescent="0.25">
      <c r="A172" s="299"/>
      <c r="B172" s="207"/>
      <c r="C172" s="207"/>
      <c r="D172" s="207"/>
      <c r="E172" s="207"/>
      <c r="F172" s="213"/>
      <c r="G172" s="212"/>
      <c r="H172" s="207"/>
      <c r="I172" s="207"/>
      <c r="J172" s="299"/>
      <c r="K172" s="300"/>
      <c r="L172" s="210"/>
      <c r="M172" s="209"/>
      <c r="N172" s="207"/>
      <c r="O172" s="208"/>
      <c r="P172" s="208"/>
      <c r="Q172" s="207"/>
      <c r="R172" s="208"/>
      <c r="S172" s="208"/>
      <c r="T172" s="207"/>
      <c r="U172" s="207"/>
      <c r="V172" s="208"/>
      <c r="W172" s="208"/>
      <c r="X172" s="207"/>
      <c r="Y172" s="299"/>
      <c r="Z172" s="207"/>
      <c r="AA172" s="207"/>
      <c r="AB172" s="207"/>
      <c r="AC172" s="207"/>
      <c r="AD172" s="207"/>
      <c r="AE172" s="206"/>
      <c r="AF172" s="205"/>
      <c r="AG172" s="204"/>
      <c r="AH172" s="207"/>
      <c r="AI172" s="207"/>
      <c r="AJ172" s="207"/>
      <c r="AK172" s="206"/>
      <c r="AL172" s="205"/>
      <c r="AM172" s="204"/>
      <c r="AN172" s="198"/>
      <c r="AO172" s="198"/>
      <c r="AP172" s="198"/>
      <c r="AQ172" s="299"/>
      <c r="AR172" s="202"/>
      <c r="AS172" s="202"/>
      <c r="AT172" s="298"/>
      <c r="AU172" s="297"/>
      <c r="AV172" s="198"/>
      <c r="AW172" s="198"/>
      <c r="AX172" s="198"/>
      <c r="AY172" s="198"/>
      <c r="AZ172" s="198"/>
      <c r="BA172" s="298"/>
      <c r="BB172" s="297"/>
      <c r="BC172" s="198"/>
      <c r="BD172" s="199"/>
      <c r="BE172" s="199"/>
      <c r="BF172" s="198"/>
      <c r="BG172" s="198"/>
      <c r="BH172" s="199"/>
      <c r="BI172" s="198"/>
    </row>
    <row r="173" spans="1:61" s="191" customFormat="1" x14ac:dyDescent="0.25">
      <c r="A173" s="296" t="s">
        <v>386</v>
      </c>
      <c r="B173" s="295"/>
      <c r="C173" s="295"/>
      <c r="D173" s="295"/>
      <c r="E173" s="295"/>
      <c r="F173" s="295"/>
      <c r="G173" s="295"/>
      <c r="H173" s="295"/>
      <c r="I173" s="295"/>
      <c r="J173" s="295"/>
      <c r="K173" s="295"/>
      <c r="L173" s="295"/>
      <c r="M173" s="295"/>
      <c r="N173" s="295"/>
      <c r="O173" s="295"/>
      <c r="P173" s="295"/>
      <c r="Q173" s="295"/>
      <c r="R173" s="295"/>
      <c r="S173" s="295"/>
      <c r="T173" s="295"/>
      <c r="U173" s="295"/>
      <c r="V173" s="295"/>
      <c r="W173" s="295"/>
      <c r="X173" s="295"/>
      <c r="Y173" s="295"/>
      <c r="Z173" s="295"/>
      <c r="AA173" s="295"/>
      <c r="AB173" s="295"/>
      <c r="AC173" s="295"/>
      <c r="AD173" s="295"/>
      <c r="AE173" s="295"/>
      <c r="AF173" s="295"/>
      <c r="AG173" s="295"/>
      <c r="AH173" s="295"/>
      <c r="AI173" s="295"/>
      <c r="AJ173" s="295"/>
      <c r="AK173" s="295"/>
      <c r="AL173" s="295"/>
      <c r="AM173" s="295"/>
      <c r="AN173" s="295"/>
      <c r="AO173" s="295"/>
      <c r="AP173" s="295"/>
      <c r="AQ173" s="295"/>
      <c r="AR173" s="295"/>
      <c r="AS173" s="295"/>
      <c r="AT173" s="295"/>
      <c r="AU173" s="295"/>
      <c r="AV173" s="295"/>
      <c r="AW173" s="295"/>
      <c r="AX173" s="295"/>
      <c r="AY173" s="295"/>
      <c r="AZ173" s="295"/>
      <c r="BA173" s="295"/>
      <c r="BB173" s="295"/>
      <c r="BC173" s="295"/>
      <c r="BD173" s="295"/>
      <c r="BE173" s="295"/>
      <c r="BF173" s="295"/>
      <c r="BG173" s="295"/>
      <c r="BH173" s="295"/>
      <c r="BI173" s="294"/>
    </row>
    <row r="174" spans="1:61" s="191" customFormat="1" x14ac:dyDescent="0.25">
      <c r="A174" s="285"/>
      <c r="B174" s="291"/>
      <c r="C174" s="291"/>
      <c r="D174" s="291"/>
      <c r="E174" s="291"/>
      <c r="F174" s="293"/>
      <c r="G174" s="292"/>
      <c r="H174" s="291"/>
      <c r="I174" s="291"/>
      <c r="J174" s="289"/>
      <c r="K174" s="290"/>
      <c r="L174" s="264"/>
      <c r="M174" s="264"/>
      <c r="N174" s="261"/>
      <c r="O174" s="263"/>
      <c r="P174" s="262"/>
      <c r="Q174" s="249"/>
      <c r="R174" s="261"/>
      <c r="S174" s="261"/>
      <c r="T174" s="248"/>
      <c r="U174" s="249"/>
      <c r="V174" s="261"/>
      <c r="W174" s="261"/>
      <c r="X174" s="248"/>
      <c r="Y174" s="289"/>
      <c r="Z174" s="260"/>
      <c r="AA174" s="260"/>
      <c r="AB174" s="258"/>
      <c r="AC174" s="257"/>
      <c r="AD174" s="257"/>
      <c r="AE174" s="257"/>
      <c r="AF174" s="257"/>
      <c r="AG174" s="259"/>
      <c r="AH174" s="258"/>
      <c r="AI174" s="257"/>
      <c r="AJ174" s="257"/>
      <c r="AK174" s="257"/>
      <c r="AL174" s="257"/>
      <c r="AM174" s="259"/>
      <c r="AN174" s="258" t="s">
        <v>385</v>
      </c>
      <c r="AO174" s="257"/>
      <c r="AP174" s="256"/>
      <c r="AQ174" s="288"/>
      <c r="AR174" s="255"/>
      <c r="AS174" s="255"/>
      <c r="AT174" s="287"/>
      <c r="AU174" s="286"/>
      <c r="AV174" s="250"/>
      <c r="AW174" s="250"/>
      <c r="AX174" s="250"/>
      <c r="AY174" s="250"/>
      <c r="AZ174" s="250"/>
      <c r="BA174" s="285"/>
      <c r="BB174" s="284"/>
      <c r="BC174" s="283"/>
      <c r="BD174" s="282"/>
      <c r="BE174" s="190"/>
      <c r="BF174" s="283"/>
      <c r="BG174" s="283"/>
      <c r="BH174" s="282"/>
      <c r="BI174" s="190"/>
    </row>
    <row r="175" spans="1:61" s="231" customFormat="1" x14ac:dyDescent="0.25">
      <c r="A175" s="281"/>
      <c r="B175" s="234"/>
      <c r="C175" s="234"/>
      <c r="D175" s="234"/>
      <c r="E175" s="234"/>
      <c r="F175" s="233"/>
      <c r="G175" s="246"/>
      <c r="H175" s="234"/>
      <c r="I175" s="234"/>
      <c r="J175" s="279"/>
      <c r="K175" s="280"/>
      <c r="L175" s="244"/>
      <c r="M175" s="244"/>
      <c r="N175" s="243"/>
      <c r="O175" s="232"/>
      <c r="P175" s="232"/>
      <c r="Q175" s="232"/>
      <c r="R175" s="232"/>
      <c r="S175" s="232"/>
      <c r="T175" s="232"/>
      <c r="U175" s="232"/>
      <c r="V175" s="232"/>
      <c r="W175" s="232"/>
      <c r="X175" s="232"/>
      <c r="Y175" s="279"/>
      <c r="Z175" s="242"/>
      <c r="AA175" s="241"/>
      <c r="AB175" s="238"/>
      <c r="AC175" s="238"/>
      <c r="AD175" s="238"/>
      <c r="AE175" s="240"/>
      <c r="AF175" s="238"/>
      <c r="AG175" s="239"/>
      <c r="AH175" s="238"/>
      <c r="AI175" s="238"/>
      <c r="AJ175" s="238"/>
      <c r="AK175" s="240"/>
      <c r="AL175" s="238"/>
      <c r="AM175" s="239"/>
      <c r="AN175" s="238" t="s">
        <v>344</v>
      </c>
      <c r="AO175" s="238" t="s">
        <v>343</v>
      </c>
      <c r="AP175" s="238" t="s">
        <v>342</v>
      </c>
      <c r="AQ175" s="278"/>
      <c r="AR175" s="234"/>
      <c r="AS175" s="234"/>
      <c r="AT175" s="277"/>
      <c r="AU175" s="276"/>
      <c r="AV175" s="234"/>
      <c r="AW175" s="234"/>
      <c r="AX175" s="234"/>
      <c r="AY175" s="234"/>
      <c r="AZ175" s="234"/>
      <c r="BA175" s="277"/>
      <c r="BB175" s="276"/>
      <c r="BC175" s="234"/>
      <c r="BD175" s="233"/>
      <c r="BE175" s="232"/>
      <c r="BF175" s="234"/>
      <c r="BG175" s="234"/>
      <c r="BH175" s="233"/>
      <c r="BI175" s="232"/>
    </row>
    <row r="176" spans="1:61" s="214" customFormat="1" ht="16.5" thickBot="1" x14ac:dyDescent="0.3">
      <c r="A176" s="275"/>
      <c r="B176" s="224"/>
      <c r="C176" s="224"/>
      <c r="D176" s="224"/>
      <c r="E176" s="224"/>
      <c r="F176" s="230"/>
      <c r="G176" s="229"/>
      <c r="H176" s="224"/>
      <c r="I176" s="224"/>
      <c r="J176" s="273"/>
      <c r="K176" s="274"/>
      <c r="L176" s="227"/>
      <c r="M176" s="226"/>
      <c r="N176" s="224"/>
      <c r="O176" s="225"/>
      <c r="P176" s="225"/>
      <c r="Q176" s="224"/>
      <c r="R176" s="225"/>
      <c r="S176" s="225"/>
      <c r="T176" s="224"/>
      <c r="U176" s="224"/>
      <c r="V176" s="225"/>
      <c r="W176" s="225"/>
      <c r="X176" s="224"/>
      <c r="Y176" s="273"/>
      <c r="Z176" s="224"/>
      <c r="AA176" s="224"/>
      <c r="AB176" s="224"/>
      <c r="AC176" s="224"/>
      <c r="AD176" s="224"/>
      <c r="AE176" s="223"/>
      <c r="AF176" s="222"/>
      <c r="AG176" s="221"/>
      <c r="AH176" s="224"/>
      <c r="AI176" s="224"/>
      <c r="AJ176" s="224"/>
      <c r="AK176" s="223"/>
      <c r="AL176" s="222"/>
      <c r="AM176" s="221"/>
      <c r="AN176" s="215">
        <f>SUM(AN7,AN52,AN157)</f>
        <v>4198514158</v>
      </c>
      <c r="AO176" s="215">
        <f>SUM(AO7,AO52,AO157)</f>
        <v>3740200143.0100002</v>
      </c>
      <c r="AP176" s="215">
        <f>SUM(AP7,AP52,AP157)</f>
        <v>458314014.99000001</v>
      </c>
      <c r="AQ176" s="273"/>
      <c r="AR176" s="219"/>
      <c r="AS176" s="219"/>
      <c r="AT176" s="272"/>
      <c r="AU176" s="270"/>
      <c r="AV176" s="215"/>
      <c r="AW176" s="215"/>
      <c r="AX176" s="215"/>
      <c r="AY176" s="215"/>
      <c r="AZ176" s="215"/>
      <c r="BA176" s="271"/>
      <c r="BB176" s="270"/>
      <c r="BC176" s="215"/>
      <c r="BD176" s="216"/>
      <c r="BE176" s="216"/>
      <c r="BF176" s="215"/>
      <c r="BG176" s="215"/>
      <c r="BH176" s="216"/>
      <c r="BI176" s="215"/>
    </row>
    <row r="177" spans="1:61" s="191" customFormat="1" ht="16.5" thickTop="1" x14ac:dyDescent="0.25">
      <c r="A177" s="269" t="s">
        <v>384</v>
      </c>
      <c r="B177" s="268"/>
      <c r="C177" s="268"/>
      <c r="D177" s="268"/>
      <c r="E177" s="268"/>
      <c r="F177" s="268"/>
      <c r="G177" s="268"/>
      <c r="H177" s="268"/>
      <c r="I177" s="268"/>
      <c r="J177" s="268"/>
      <c r="K177" s="268"/>
      <c r="L177" s="268"/>
      <c r="M177" s="268"/>
      <c r="N177" s="268"/>
      <c r="O177" s="268"/>
      <c r="P177" s="268"/>
      <c r="Q177" s="268"/>
      <c r="R177" s="268"/>
      <c r="S177" s="268"/>
      <c r="T177" s="268"/>
      <c r="U177" s="268"/>
      <c r="V177" s="268"/>
      <c r="W177" s="268"/>
      <c r="X177" s="268"/>
      <c r="Y177" s="268"/>
      <c r="Z177" s="268"/>
      <c r="AA177" s="268"/>
      <c r="AB177" s="268"/>
      <c r="AC177" s="268"/>
      <c r="AD177" s="268"/>
      <c r="AE177" s="268"/>
      <c r="AF177" s="268"/>
      <c r="AG177" s="268"/>
      <c r="AH177" s="268"/>
      <c r="AI177" s="268"/>
      <c r="AJ177" s="268"/>
      <c r="AK177" s="268"/>
      <c r="AL177" s="268"/>
      <c r="AM177" s="268"/>
      <c r="AN177" s="268"/>
      <c r="AO177" s="268"/>
      <c r="AP177" s="268"/>
      <c r="AQ177" s="268"/>
      <c r="AR177" s="268"/>
      <c r="AS177" s="268"/>
      <c r="AT177" s="268"/>
      <c r="AU177" s="268"/>
      <c r="AV177" s="268"/>
      <c r="AW177" s="268"/>
      <c r="AX177" s="268"/>
      <c r="AY177" s="268"/>
      <c r="AZ177" s="268"/>
      <c r="BA177" s="268"/>
      <c r="BB177" s="268"/>
      <c r="BC177" s="268"/>
      <c r="BD177" s="268"/>
      <c r="BE177" s="268"/>
      <c r="BF177" s="268"/>
      <c r="BG177" s="268"/>
      <c r="BH177" s="268"/>
      <c r="BI177" s="267"/>
    </row>
    <row r="178" spans="1:61" s="191" customFormat="1" x14ac:dyDescent="0.25">
      <c r="A178" s="269" t="s">
        <v>383</v>
      </c>
      <c r="B178" s="268"/>
      <c r="C178" s="268"/>
      <c r="D178" s="268"/>
      <c r="E178" s="268"/>
      <c r="F178" s="268"/>
      <c r="G178" s="268"/>
      <c r="H178" s="268"/>
      <c r="I178" s="267"/>
      <c r="J178" s="269" t="s">
        <v>382</v>
      </c>
      <c r="K178" s="268"/>
      <c r="L178" s="268"/>
      <c r="M178" s="268"/>
      <c r="N178" s="268"/>
      <c r="O178" s="268"/>
      <c r="P178" s="268"/>
      <c r="Q178" s="268"/>
      <c r="R178" s="268"/>
      <c r="S178" s="268"/>
      <c r="T178" s="268"/>
      <c r="U178" s="268"/>
      <c r="V178" s="268"/>
      <c r="W178" s="268"/>
      <c r="X178" s="267"/>
      <c r="Y178" s="269" t="s">
        <v>381</v>
      </c>
      <c r="Z178" s="268"/>
      <c r="AA178" s="268"/>
      <c r="AB178" s="268"/>
      <c r="AC178" s="268"/>
      <c r="AD178" s="268"/>
      <c r="AE178" s="268"/>
      <c r="AF178" s="268"/>
      <c r="AG178" s="268"/>
      <c r="AH178" s="268"/>
      <c r="AI178" s="268"/>
      <c r="AJ178" s="268"/>
      <c r="AK178" s="268"/>
      <c r="AL178" s="268"/>
      <c r="AM178" s="268"/>
      <c r="AN178" s="268"/>
      <c r="AO178" s="268"/>
      <c r="AP178" s="267"/>
      <c r="AQ178" s="269" t="s">
        <v>380</v>
      </c>
      <c r="AR178" s="268"/>
      <c r="AS178" s="267"/>
      <c r="AT178" s="269" t="s">
        <v>379</v>
      </c>
      <c r="AU178" s="268"/>
      <c r="AV178" s="268"/>
      <c r="AW178" s="268"/>
      <c r="AX178" s="268"/>
      <c r="AY178" s="268"/>
      <c r="AZ178" s="267"/>
      <c r="BA178" s="269" t="s">
        <v>378</v>
      </c>
      <c r="BB178" s="268"/>
      <c r="BC178" s="268"/>
      <c r="BD178" s="268"/>
      <c r="BE178" s="268"/>
      <c r="BF178" s="268"/>
      <c r="BG178" s="268"/>
      <c r="BH178" s="268"/>
      <c r="BI178" s="267"/>
    </row>
    <row r="179" spans="1:61" s="191" customFormat="1" x14ac:dyDescent="0.25">
      <c r="A179" s="252"/>
      <c r="B179" s="255"/>
      <c r="C179" s="255"/>
      <c r="D179" s="255"/>
      <c r="E179" s="255"/>
      <c r="F179" s="266"/>
      <c r="G179" s="265"/>
      <c r="H179" s="255"/>
      <c r="I179" s="255"/>
      <c r="J179" s="252"/>
      <c r="K179" s="251"/>
      <c r="L179" s="264" t="s">
        <v>377</v>
      </c>
      <c r="M179" s="264" t="s">
        <v>376</v>
      </c>
      <c r="N179" s="261" t="s">
        <v>374</v>
      </c>
      <c r="O179" s="263"/>
      <c r="P179" s="262"/>
      <c r="Q179" s="249" t="s">
        <v>373</v>
      </c>
      <c r="R179" s="261"/>
      <c r="S179" s="261"/>
      <c r="T179" s="248"/>
      <c r="U179" s="249" t="s">
        <v>375</v>
      </c>
      <c r="V179" s="261"/>
      <c r="W179" s="261"/>
      <c r="X179" s="248"/>
      <c r="Y179" s="252"/>
      <c r="Z179" s="260"/>
      <c r="AA179" s="260"/>
      <c r="AB179" s="258" t="s">
        <v>374</v>
      </c>
      <c r="AC179" s="257"/>
      <c r="AD179" s="257"/>
      <c r="AE179" s="257"/>
      <c r="AF179" s="257"/>
      <c r="AG179" s="259"/>
      <c r="AH179" s="258" t="s">
        <v>373</v>
      </c>
      <c r="AI179" s="257"/>
      <c r="AJ179" s="257"/>
      <c r="AK179" s="257"/>
      <c r="AL179" s="257"/>
      <c r="AM179" s="259"/>
      <c r="AN179" s="258" t="s">
        <v>372</v>
      </c>
      <c r="AO179" s="257"/>
      <c r="AP179" s="256"/>
      <c r="AQ179" s="252"/>
      <c r="AR179" s="255"/>
      <c r="AS179" s="255"/>
      <c r="AT179" s="254"/>
      <c r="AU179" s="253" t="s">
        <v>371</v>
      </c>
      <c r="AV179" s="250" t="s">
        <v>369</v>
      </c>
      <c r="AW179" s="250" t="s">
        <v>368</v>
      </c>
      <c r="AX179" s="250" t="s">
        <v>367</v>
      </c>
      <c r="AY179" s="250" t="s">
        <v>366</v>
      </c>
      <c r="AZ179" s="250" t="s">
        <v>365</v>
      </c>
      <c r="BA179" s="252"/>
      <c r="BB179" s="251" t="s">
        <v>370</v>
      </c>
      <c r="BC179" s="250" t="s">
        <v>369</v>
      </c>
      <c r="BD179" s="249" t="s">
        <v>368</v>
      </c>
      <c r="BE179" s="248"/>
      <c r="BF179" s="250" t="s">
        <v>367</v>
      </c>
      <c r="BG179" s="250" t="s">
        <v>366</v>
      </c>
      <c r="BH179" s="249" t="s">
        <v>365</v>
      </c>
      <c r="BI179" s="248"/>
    </row>
    <row r="180" spans="1:61" s="231" customFormat="1" ht="63" x14ac:dyDescent="0.25">
      <c r="A180" s="247"/>
      <c r="B180" s="234" t="s">
        <v>364</v>
      </c>
      <c r="C180" s="234" t="s">
        <v>363</v>
      </c>
      <c r="D180" s="234" t="s">
        <v>362</v>
      </c>
      <c r="E180" s="234" t="s">
        <v>361</v>
      </c>
      <c r="F180" s="233" t="s">
        <v>360</v>
      </c>
      <c r="G180" s="246"/>
      <c r="H180" s="234" t="s">
        <v>359</v>
      </c>
      <c r="I180" s="234" t="s">
        <v>358</v>
      </c>
      <c r="J180" s="237"/>
      <c r="K180" s="245" t="s">
        <v>354</v>
      </c>
      <c r="L180" s="244" t="s">
        <v>357</v>
      </c>
      <c r="M180" s="244" t="s">
        <v>356</v>
      </c>
      <c r="N180" s="243" t="s">
        <v>354</v>
      </c>
      <c r="O180" s="232" t="s">
        <v>353</v>
      </c>
      <c r="P180" s="232" t="s">
        <v>352</v>
      </c>
      <c r="Q180" s="232" t="s">
        <v>354</v>
      </c>
      <c r="R180" s="232" t="s">
        <v>353</v>
      </c>
      <c r="S180" s="232" t="s">
        <v>352</v>
      </c>
      <c r="T180" s="232" t="s">
        <v>355</v>
      </c>
      <c r="U180" s="232" t="s">
        <v>354</v>
      </c>
      <c r="V180" s="232" t="s">
        <v>353</v>
      </c>
      <c r="W180" s="232" t="s">
        <v>352</v>
      </c>
      <c r="X180" s="232" t="s">
        <v>351</v>
      </c>
      <c r="Y180" s="237"/>
      <c r="Z180" s="242" t="s">
        <v>350</v>
      </c>
      <c r="AA180" s="241" t="s">
        <v>349</v>
      </c>
      <c r="AB180" s="238" t="s">
        <v>339</v>
      </c>
      <c r="AC180" s="238" t="s">
        <v>338</v>
      </c>
      <c r="AD180" s="238" t="s">
        <v>348</v>
      </c>
      <c r="AE180" s="240" t="s">
        <v>347</v>
      </c>
      <c r="AF180" s="238" t="s">
        <v>346</v>
      </c>
      <c r="AG180" s="239" t="s">
        <v>345</v>
      </c>
      <c r="AH180" s="238" t="s">
        <v>339</v>
      </c>
      <c r="AI180" s="238" t="s">
        <v>338</v>
      </c>
      <c r="AJ180" s="238" t="s">
        <v>348</v>
      </c>
      <c r="AK180" s="240" t="s">
        <v>347</v>
      </c>
      <c r="AL180" s="238" t="s">
        <v>346</v>
      </c>
      <c r="AM180" s="239" t="s">
        <v>345</v>
      </c>
      <c r="AN180" s="238" t="s">
        <v>344</v>
      </c>
      <c r="AO180" s="238" t="s">
        <v>343</v>
      </c>
      <c r="AP180" s="238" t="s">
        <v>342</v>
      </c>
      <c r="AQ180" s="237"/>
      <c r="AR180" s="234" t="s">
        <v>341</v>
      </c>
      <c r="AS180" s="234" t="s">
        <v>340</v>
      </c>
      <c r="AT180" s="236"/>
      <c r="AU180" s="235"/>
      <c r="AV180" s="234" t="s">
        <v>339</v>
      </c>
      <c r="AW180" s="234" t="s">
        <v>338</v>
      </c>
      <c r="AX180" s="234" t="s">
        <v>74</v>
      </c>
      <c r="AY180" s="234" t="s">
        <v>337</v>
      </c>
      <c r="AZ180" s="234" t="s">
        <v>336</v>
      </c>
      <c r="BA180" s="236"/>
      <c r="BB180" s="235"/>
      <c r="BC180" s="234" t="s">
        <v>335</v>
      </c>
      <c r="BD180" s="233" t="s">
        <v>334</v>
      </c>
      <c r="BE180" s="232" t="s">
        <v>331</v>
      </c>
      <c r="BF180" s="234" t="s">
        <v>97</v>
      </c>
      <c r="BG180" s="234" t="s">
        <v>333</v>
      </c>
      <c r="BH180" s="233" t="s">
        <v>332</v>
      </c>
      <c r="BI180" s="232" t="s">
        <v>331</v>
      </c>
    </row>
    <row r="181" spans="1:61" s="214" customFormat="1" ht="16.5" thickBot="1" x14ac:dyDescent="0.3">
      <c r="A181" s="220"/>
      <c r="B181" s="224"/>
      <c r="C181" s="224"/>
      <c r="D181" s="224"/>
      <c r="E181" s="224"/>
      <c r="F181" s="230"/>
      <c r="G181" s="229"/>
      <c r="H181" s="224"/>
      <c r="I181" s="224"/>
      <c r="J181" s="220"/>
      <c r="K181" s="228"/>
      <c r="L181" s="227"/>
      <c r="M181" s="226"/>
      <c r="N181" s="224"/>
      <c r="O181" s="225"/>
      <c r="P181" s="225"/>
      <c r="Q181" s="224"/>
      <c r="R181" s="225"/>
      <c r="S181" s="225"/>
      <c r="T181" s="224"/>
      <c r="U181" s="224"/>
      <c r="V181" s="225"/>
      <c r="W181" s="225"/>
      <c r="X181" s="224"/>
      <c r="Y181" s="220"/>
      <c r="Z181" s="224"/>
      <c r="AA181" s="224"/>
      <c r="AB181" s="224"/>
      <c r="AC181" s="224"/>
      <c r="AD181" s="224"/>
      <c r="AE181" s="223"/>
      <c r="AF181" s="222"/>
      <c r="AG181" s="221"/>
      <c r="AH181" s="224"/>
      <c r="AI181" s="224"/>
      <c r="AJ181" s="224"/>
      <c r="AK181" s="223"/>
      <c r="AL181" s="222"/>
      <c r="AM181" s="221"/>
      <c r="AN181" s="215">
        <f>SUM(AN184:AN188)</f>
        <v>0</v>
      </c>
      <c r="AO181" s="215">
        <f>SUM(AO184:AO188)</f>
        <v>0</v>
      </c>
      <c r="AP181" s="215">
        <f>SUM(AP184:AP188)</f>
        <v>0</v>
      </c>
      <c r="AQ181" s="220"/>
      <c r="AR181" s="219"/>
      <c r="AS181" s="219"/>
      <c r="AT181" s="218"/>
      <c r="AU181" s="217">
        <f>SUM(AU184:AU188)</f>
        <v>0</v>
      </c>
      <c r="AV181" s="215">
        <f>SUM(AV184:AV188)</f>
        <v>0</v>
      </c>
      <c r="AW181" s="215">
        <f>SUM(AW184:AW188)</f>
        <v>0</v>
      </c>
      <c r="AX181" s="215">
        <f>SUM(AX184:AX188)</f>
        <v>0</v>
      </c>
      <c r="AY181" s="215">
        <f>SUM(AY184:AY188)</f>
        <v>0</v>
      </c>
      <c r="AZ181" s="215">
        <f>SUM(AZ184:AZ188)</f>
        <v>0</v>
      </c>
      <c r="BA181" s="218"/>
      <c r="BB181" s="217">
        <f>SUM(BB184:BB188)</f>
        <v>0</v>
      </c>
      <c r="BC181" s="215">
        <f>SUM(BC184:BC188)</f>
        <v>0</v>
      </c>
      <c r="BD181" s="216">
        <f>SUM(BD184:BD188)</f>
        <v>0</v>
      </c>
      <c r="BE181" s="216">
        <f>SUM(BE184:BE188)</f>
        <v>0</v>
      </c>
      <c r="BF181" s="215">
        <f>SUM(BF184:BF188)</f>
        <v>0</v>
      </c>
      <c r="BG181" s="215">
        <f>SUM(BG184:BG188)</f>
        <v>0</v>
      </c>
      <c r="BH181" s="216">
        <f>SUM(BH184:BH188)</f>
        <v>0</v>
      </c>
      <c r="BI181" s="215">
        <f>SUM(BI184:BI188)</f>
        <v>0</v>
      </c>
    </row>
    <row r="182" spans="1:61" s="197" customFormat="1" ht="16.5" thickTop="1" x14ac:dyDescent="0.25">
      <c r="A182" s="203"/>
      <c r="B182" s="207" t="str">
        <f>IF(ISBLANK('[1]VNV19 (Expired 20180929)'!$G$4),"",'[1]VNV19 (Expired 20180929)'!$G$4)</f>
        <v>Shop</v>
      </c>
      <c r="C182" s="207" t="str">
        <f>IF(ISBLANK('[1]VNV19 (Expired 20180929)'!$G$5),"",'[1]VNV19 (Expired 20180929)'!$G$5)</f>
        <v>VNV19</v>
      </c>
      <c r="D182" s="207" t="str">
        <f>IF(ISBLANK('[1]VNV19 (Expired 20180929)'!$G$6),"",'[1]VNV19 (Expired 20180929)'!$G$6)</f>
        <v>Crescent Mall</v>
      </c>
      <c r="E182" s="207" t="str">
        <f>IF(ISBLANK('[1]VNV19 (Expired 20180929)'!$G$7),"",'[1]VNV19 (Expired 20180929)'!$G$7)</f>
        <v>2F-36 101 Ton Dat Tien St., Tan Phu Ward, Dist.1, HCMC</v>
      </c>
      <c r="F182" s="213">
        <f>IF(ISBLANK('[1]VNV19 (Expired 20180929)'!$G$8),"",'[1]VNV19 (Expired 20180929)'!$G$8)</f>
        <v>148.68</v>
      </c>
      <c r="G182" s="212" t="str">
        <f>IF(ISBLANK('[1]VNV19 (Expired 20180929)'!$H$8),"",'[1]VNV19 (Expired 20180929)'!$H$8)</f>
        <v>sq. m</v>
      </c>
      <c r="H182" s="207" t="str">
        <f>IF(ISBLANK('[1]VNV19 (Expired 20180929)'!$G$9),"",'[1]VNV19 (Expired 20180929)'!$G$9)</f>
        <v>Gior Fashion Company Limited</v>
      </c>
      <c r="I182" s="207" t="str">
        <f>IF(ISBLANK('[1]VNV19 (Expired 20180929)'!$G$10),"",'[1]VNV19 (Expired 20180929)'!$G$10)</f>
        <v>Phu My Hung Development</v>
      </c>
      <c r="J182" s="203"/>
      <c r="K182" s="211">
        <f>IF(ISBLANK('[1]VNV19 (Expired 20180929)'!$G$11),"",'[1]VNV19 (Expired 20180929)'!$G$11)</f>
        <v>0</v>
      </c>
      <c r="L182" s="210" t="str">
        <f>IF(K182="NA","NA",IF($K182&gt;12,"No",IF(M182="NA","Yes","NA")))</f>
        <v>NA</v>
      </c>
      <c r="M182" s="209">
        <f>IF(K182="NA","NA",IF(K182=0,P182,"NA"))</f>
        <v>43372</v>
      </c>
      <c r="N182" s="207">
        <f>IF(ISBLANK('[1]VNV19 (Expired 20180929)'!$G$13),"",'[1]VNV19 (Expired 20180929)'!$G$13)</f>
        <v>0</v>
      </c>
      <c r="O182" s="208">
        <f>IF(ISBLANK('[1]VNV19 (Expired 20180929)'!$G$14),"",'[1]VNV19 (Expired 20180929)'!$G$14)</f>
        <v>41912</v>
      </c>
      <c r="P182" s="208">
        <f>IF(ISBLANK('[1]VNV19 (Expired 20180929)'!$G$15),"",'[1]VNV19 (Expired 20180929)'!$G$15)</f>
        <v>43372</v>
      </c>
      <c r="Q182" s="207" t="str">
        <f>IF(ISBLANK('[1]VNV19 (Expired 20180929)'!$G$20),"",'[1]VNV19 (Expired 20180929)'!$G$20)</f>
        <v>NA</v>
      </c>
      <c r="R182" s="208" t="str">
        <f>IF(ISBLANK('[1]VNV19 (Expired 20180929)'!$G$21),"",'[1]VNV19 (Expired 20180929)'!$G$21)</f>
        <v/>
      </c>
      <c r="S182" s="208" t="str">
        <f>IF(ISBLANK('[1]VNV19 (Expired 20180929)'!$G$22),"",'[1]VNV19 (Expired 20180929)'!$G$22)</f>
        <v/>
      </c>
      <c r="T182" s="207" t="str">
        <f>IF(ISBLANK('[1]VNV19 (Expired 20180929)'!$G$23),"",'[1]VNV19 (Expired 20180929)'!$G$23)</f>
        <v>NA</v>
      </c>
      <c r="U182" s="207" t="str">
        <f>IF(ISBLANK('[1]VNV19 (Expired 20180929)'!$G$24),"",'[1]VNV19 (Expired 20180929)'!$G$24)</f>
        <v>NA</v>
      </c>
      <c r="V182" s="208" t="str">
        <f>IF(ISBLANK('[1]VNV19 (Expired 20180929)'!$G$25),"",'[1]VNV19 (Expired 20180929)'!$G$25)</f>
        <v/>
      </c>
      <c r="W182" s="208" t="str">
        <f>IF(ISBLANK('[1]VNV19 (Expired 20180929)'!$G$26),"",'[1]VNV19 (Expired 20180929)'!$G$26)</f>
        <v/>
      </c>
      <c r="X182" s="207" t="str">
        <f>IF(ISBLANK('[1]VNV19 (Expired 20180929)'!$G$27),"",'[1]VNV19 (Expired 20180929)'!$G$27)</f>
        <v>NA</v>
      </c>
      <c r="Y182" s="203"/>
      <c r="Z182" s="207" t="str">
        <f>IF(ISBLANK('[1]VNV19 (Expired 20180929)'!$G$29),"",'[1]VNV19 (Expired 20180929)'!$G$29)</f>
        <v>VND</v>
      </c>
      <c r="AA182" s="207" t="str">
        <f>IF(ISBLANK('[1]VNV19 (Expired 20180929)'!$G$30),"",'[1]VNV19 (Expired 20180929)'!$G$30)</f>
        <v>payable at the beginning</v>
      </c>
      <c r="AB182" s="207" t="str">
        <f>IF(ISBLANK('[1]VNV19 (Expired 20180929)'!$G$32),"",'[1]VNV19 (Expired 20180929)'!$G$32)</f>
        <v>Yes</v>
      </c>
      <c r="AC182" s="207" t="str">
        <f>IF(ISBLANK('[1]VNV19 (Expired 20180929)'!$G$36),"",'[1]VNV19 (Expired 20180929)'!$G$36)</f>
        <v>NA</v>
      </c>
      <c r="AD182" s="207" t="str">
        <f>IF(ISBLANK('[1]VNV19 (Expired 20180929)'!$G$40),"",'[1]VNV19 (Expired 20180929)'!$G$40)</f>
        <v>NA</v>
      </c>
      <c r="AE182" s="206" t="s">
        <v>49</v>
      </c>
      <c r="AF182" s="205"/>
      <c r="AG182" s="204">
        <v>3</v>
      </c>
      <c r="AH182" s="207" t="str">
        <f>IF(ISBLANK('[1]VNV19 (Expired 20180929)'!$G$45),"",'[1]VNV19 (Expired 20180929)'!$G$45)</f>
        <v>NA</v>
      </c>
      <c r="AI182" s="207" t="str">
        <f>IF(ISBLANK('[1]VNV19 (Expired 20180929)'!$G$49),"",'[1]VNV19 (Expired 20180929)'!$G$49)</f>
        <v>NA</v>
      </c>
      <c r="AJ182" s="207" t="str">
        <f>IF(ISBLANK('[1]VNV19 (Expired 20180929)'!$G$53),"",'[1]VNV19 (Expired 20180929)'!$G$53)</f>
        <v>NA</v>
      </c>
      <c r="AK182" s="206" t="str">
        <f>IF(T182="Yes","(pls select)","NA")</f>
        <v>NA</v>
      </c>
      <c r="AL182" s="205" t="str">
        <f>IF(T182="Yes","(pls provide)","NA")</f>
        <v>NA</v>
      </c>
      <c r="AM182" s="204" t="str">
        <f>IF(T182="Yes","(pls select)","NA")</f>
        <v>NA</v>
      </c>
      <c r="AN182" s="198">
        <f>IF(ISBLANK('[1]VNV19 (Expired 20180929)'!$G$57),"",'[1]VNV19 (Expired 20180929)'!$G$57)</f>
        <v>256096096.19999999</v>
      </c>
      <c r="AO182" s="198">
        <f>IF(ISBLANK('[1]VNV19 (Expired 20180929)'!$G$58),"",'[1]VNV19 (Expired 20180929)'!$G$58)</f>
        <v>189700812</v>
      </c>
      <c r="AP182" s="198">
        <f>IF(ISBLANK('[1]VNV19 (Expired 20180929)'!$G$59),"",'[1]VNV19 (Expired 20180929)'!$G$59)</f>
        <v>66395284.200000003</v>
      </c>
      <c r="AQ182" s="203"/>
      <c r="AR182" s="202">
        <f>IF(ISBLANK('[1]VNV19 (Expired 20180929)'!$G$62),"",'[1]VNV19 (Expired 20180929)'!$G$62)</f>
        <v>0</v>
      </c>
      <c r="AS182" s="202">
        <f>IF(ISBLANK('[1]VNV19 (Expired 20180929)'!$G$63),"",'[1]VNV19 (Expired 20180929)'!$G$63)</f>
        <v>0</v>
      </c>
      <c r="AT182" s="201"/>
      <c r="AU182" s="200">
        <f>IF(ISBLANK('[1]VNV19 (Expired 20180929)'!$G$64),"",'[1]VNV19 (Expired 20180929)'!$G$64)</f>
        <v>0</v>
      </c>
      <c r="AV182" s="198">
        <f>IF(ISBLANK('[1]VNV19 (Expired 20180929)'!$G$65),"",'[1]VNV19 (Expired 20180929)'!$G$65)</f>
        <v>0</v>
      </c>
      <c r="AW182" s="198">
        <f>IF(ISBLANK('[1]VNV19 (Expired 20180929)'!$G$66),"",'[1]VNV19 (Expired 20180929)'!$G$66)</f>
        <v>0</v>
      </c>
      <c r="AX182" s="198" t="str">
        <f>IF(ISBLANK('[1]VNV19 (Expired 20180929)'!$G$67),"",'[1]VNV19 (Expired 20180929)'!$G$67)</f>
        <v/>
      </c>
      <c r="AY182" s="198" t="str">
        <f>IF(ISBLANK('[1]VNV19 (Expired 20180929)'!$G$68),"",'[1]VNV19 (Expired 20180929)'!$G$68)</f>
        <v/>
      </c>
      <c r="AZ182" s="198" t="str">
        <f>IF(ISBLANK('[1]VNV19 (Expired 20180929)'!$G$69),"",'[1]VNV19 (Expired 20180929)'!$G$69)</f>
        <v/>
      </c>
      <c r="BA182" s="201"/>
      <c r="BB182" s="200">
        <f>IF(ISBLANK('[1]VNV19 (Expired 20180929)'!$G$70),"",'[1]VNV19 (Expired 20180929)'!$G$70)</f>
        <v>0</v>
      </c>
      <c r="BC182" s="198">
        <f>IF(ISBLANK('[1]VNV19 (Expired 20180929)'!$G$71),"",'[1]VNV19 (Expired 20180929)'!$G$71)</f>
        <v>0</v>
      </c>
      <c r="BD182" s="199">
        <f>IF(ISBLANK('[1]VNV19 (Expired 20180929)'!$G$72),"",'[1]VNV19 (Expired 20180929)'!$G$72)</f>
        <v>0</v>
      </c>
      <c r="BE182" s="199">
        <f>IF(ISBLANK('[1]VNV19 (Expired 20180929)'!$H$72),"",'[1]VNV19 (Expired 20180929)'!$H$72)</f>
        <v>0</v>
      </c>
      <c r="BF182" s="198" t="str">
        <f>IF(ISBLANK('[1]VNV19 (Expired 20180929)'!$G$73),"",'[1]VNV19 (Expired 20180929)'!$G$73)</f>
        <v/>
      </c>
      <c r="BG182" s="198" t="str">
        <f>IF(ISBLANK('[1]VNV19 (Expired 20180929)'!$G$74),"",'[1]VNV19 (Expired 20180929)'!$G$74)</f>
        <v/>
      </c>
      <c r="BH182" s="199" t="str">
        <f>IF(ISBLANK('[1]VNV19 (Expired 20180929)'!$G$75),"",'[1]VNV19 (Expired 20180929)'!$G$75)</f>
        <v/>
      </c>
      <c r="BI182" s="198">
        <f>IF(ISBLANK('[1]VNV19 (Expired 20180929)'!$H$75),"",'[1]VNV19 (Expired 20180929)'!$H$75)</f>
        <v>0</v>
      </c>
    </row>
    <row r="183" spans="1:61" s="197" customFormat="1" x14ac:dyDescent="0.25">
      <c r="A183" s="203"/>
      <c r="B183" s="207" t="str">
        <f>IF(ISBLANK('[1]VNV99 (Expired 20181231)'!$G$4),"",'[1]VNV99 (Expired 20181231)'!$G$4)</f>
        <v>Warehouse</v>
      </c>
      <c r="C183" s="207" t="str">
        <f>IF(ISBLANK('[1]VNV99 (Expired 20181231)'!$G$5),"",'[1]VNV99 (Expired 20181231)'!$G$5)</f>
        <v>VNV99</v>
      </c>
      <c r="D183" s="207" t="str">
        <f>IF(ISBLANK('[1]VNV99 (Expired 20181231)'!$G$6),"",'[1]VNV99 (Expired 20181231)'!$G$6)</f>
        <v>Warehouse No Trang Long</v>
      </c>
      <c r="E183" s="207" t="str">
        <f>IF(ISBLANK('[1]VNV99 (Expired 20181231)'!$G$7),"",'[1]VNV99 (Expired 20181231)'!$G$7)</f>
        <v>204 No Trang Long, Ward 12, Binh Thanh Dist., HCMC</v>
      </c>
      <c r="F183" s="213">
        <f>IF(ISBLANK('[1]VNV99 (Expired 20181231)'!$G$8),"",'[1]VNV99 (Expired 20181231)'!$G$8)</f>
        <v>462</v>
      </c>
      <c r="G183" s="212" t="str">
        <f>IF(ISBLANK('[1]VNV99 (Expired 20181231)'!$H$8),"",'[1]VNV99 (Expired 20181231)'!$H$8)</f>
        <v>sq. m</v>
      </c>
      <c r="H183" s="207" t="str">
        <f>IF(ISBLANK('[1]VNV99 (Expired 20181231)'!$G$9),"",'[1]VNV99 (Expired 20181231)'!$G$9)</f>
        <v>Gior Fashion Company Limited</v>
      </c>
      <c r="I183" s="207" t="str">
        <f>IF(ISBLANK('[1]VNV99 (Expired 20181231)'!$G$10),"",'[1]VNV99 (Expired 20181231)'!$G$10)</f>
        <v>Binh Hoa Company</v>
      </c>
      <c r="J183" s="203"/>
      <c r="K183" s="211">
        <f>IF(ISBLANK('[1]VNV99 (Expired 20181231)'!$G$11),"",'[1]VNV99 (Expired 20181231)'!$G$11)</f>
        <v>0</v>
      </c>
      <c r="L183" s="210" t="str">
        <f>IF(K183="NA","NA",IF($K183&gt;12,"No",IF(M183="NA","Yes","NA")))</f>
        <v>NA</v>
      </c>
      <c r="M183" s="209">
        <f>IF(K183="NA","NA",IF(K183=0,P183,"NA"))</f>
        <v>43465</v>
      </c>
      <c r="N183" s="207">
        <f>IF(ISBLANK('[1]VNV99 (Expired 20181231)'!$G$13),"",'[1]VNV99 (Expired 20181231)'!$G$13)</f>
        <v>0</v>
      </c>
      <c r="O183" s="208">
        <f>IF(ISBLANK('[1]VNV99 (Expired 20181231)'!$G$14),"",'[1]VNV99 (Expired 20181231)'!$G$14)</f>
        <v>42905</v>
      </c>
      <c r="P183" s="208">
        <f>IF(ISBLANK('[1]VNV99 (Expired 20181231)'!$G$15),"",'[1]VNV99 (Expired 20181231)'!$G$15)</f>
        <v>43465</v>
      </c>
      <c r="Q183" s="207" t="str">
        <f>IF(ISBLANK('[1]VNV99 (Expired 20181231)'!$G$20),"",'[1]VNV99 (Expired 20181231)'!$G$20)</f>
        <v>NA</v>
      </c>
      <c r="R183" s="208" t="str">
        <f>IF(ISBLANK('[1]VNV99 (Expired 20181231)'!$G$21),"",'[1]VNV99 (Expired 20181231)'!$G$21)</f>
        <v/>
      </c>
      <c r="S183" s="208" t="str">
        <f>IF(ISBLANK('[1]VNV99 (Expired 20181231)'!$G$22),"",'[1]VNV99 (Expired 20181231)'!$G$22)</f>
        <v/>
      </c>
      <c r="T183" s="207" t="str">
        <f>IF(ISBLANK('[1]VNV99 (Expired 20181231)'!$G$23),"",'[1]VNV99 (Expired 20181231)'!$G$23)</f>
        <v>NA</v>
      </c>
      <c r="U183" s="207" t="str">
        <f>IF(ISBLANK('[1]VNV99 (Expired 20181231)'!$G$24),"",'[1]VNV99 (Expired 20181231)'!$G$24)</f>
        <v>NA</v>
      </c>
      <c r="V183" s="208" t="str">
        <f>IF(ISBLANK('[1]VNV99 (Expired 20181231)'!$G$25),"",'[1]VNV99 (Expired 20181231)'!$G$25)</f>
        <v/>
      </c>
      <c r="W183" s="208" t="str">
        <f>IF(ISBLANK('[1]VNV99 (Expired 20181231)'!$G$26),"",'[1]VNV99 (Expired 20181231)'!$G$26)</f>
        <v/>
      </c>
      <c r="X183" s="207" t="str">
        <f>IF(ISBLANK('[1]VNV99 (Expired 20181231)'!$G$27),"",'[1]VNV99 (Expired 20181231)'!$G$27)</f>
        <v>NA</v>
      </c>
      <c r="Y183" s="203"/>
      <c r="Z183" s="207" t="str">
        <f>IF(ISBLANK('[1]VNV99 (Expired 20181231)'!$G$29),"",'[1]VNV99 (Expired 20181231)'!$G$29)</f>
        <v>VND</v>
      </c>
      <c r="AA183" s="207" t="str">
        <f>IF(ISBLANK('[1]VNV99 (Expired 20181231)'!$G$30),"",'[1]VNV99 (Expired 20181231)'!$G$30)</f>
        <v>payable at the beginning</v>
      </c>
      <c r="AB183" s="207" t="str">
        <f>IF(ISBLANK('[1]VNV99 (Expired 20181231)'!$G$32),"",'[1]VNV99 (Expired 20181231)'!$G$32)</f>
        <v>Yes</v>
      </c>
      <c r="AC183" s="207" t="str">
        <f>IF(ISBLANK('[1]VNV99 (Expired 20181231)'!$G$36),"",'[1]VNV99 (Expired 20181231)'!$G$36)</f>
        <v>NA</v>
      </c>
      <c r="AD183" s="207" t="str">
        <f>IF(ISBLANK('[1]VNV99 (Expired 20181231)'!$G$40),"",'[1]VNV99 (Expired 20181231)'!$G$40)</f>
        <v>NA</v>
      </c>
      <c r="AE183" s="206" t="s">
        <v>49</v>
      </c>
      <c r="AF183" s="205"/>
      <c r="AG183" s="204">
        <v>1</v>
      </c>
      <c r="AH183" s="207" t="str">
        <f>IF(ISBLANK('[1]VNV99 (Expired 20181231)'!$G$45),"",'[1]VNV99 (Expired 20181231)'!$G$45)</f>
        <v>NA</v>
      </c>
      <c r="AI183" s="207" t="str">
        <f>IF(ISBLANK('[1]VNV99 (Expired 20181231)'!$G$49),"",'[1]VNV99 (Expired 20181231)'!$G$49)</f>
        <v>NA</v>
      </c>
      <c r="AJ183" s="207" t="str">
        <f>IF(ISBLANK('[1]VNV99 (Expired 20181231)'!$G$53),"",'[1]VNV99 (Expired 20181231)'!$G$53)</f>
        <v>NA</v>
      </c>
      <c r="AK183" s="206" t="str">
        <f>IF(T183="Yes","(pls select)","NA")</f>
        <v>NA</v>
      </c>
      <c r="AL183" s="205" t="str">
        <f>IF(T183="Yes","(pls provide)","NA")</f>
        <v>NA</v>
      </c>
      <c r="AM183" s="204" t="str">
        <f>IF(T183="Yes","(pls select)","NA")</f>
        <v>NA</v>
      </c>
      <c r="AN183" s="198">
        <f>IF(ISBLANK('[1]VNV99 (Expired 20181231)'!$G$57),"",'[1]VNV99 (Expired 20181231)'!$G$57)</f>
        <v>111804000</v>
      </c>
      <c r="AO183" s="198">
        <f>IF(ISBLANK('[1]VNV99 (Expired 20181231)'!$G$58),"",'[1]VNV99 (Expired 20181231)'!$G$58)</f>
        <v>111804000</v>
      </c>
      <c r="AP183" s="198" t="str">
        <f>IF(ISBLANK('[1]VNV99 (Expired 20181231)'!$G$59),"",'[1]VNV99 (Expired 20181231)'!$G$59)</f>
        <v/>
      </c>
      <c r="AQ183" s="203"/>
      <c r="AR183" s="202">
        <f>IF(ISBLANK('[1]VNV99 (Expired 20181231)'!$G$62),"",'[1]VNV99 (Expired 20181231)'!$G$62)</f>
        <v>0</v>
      </c>
      <c r="AS183" s="202">
        <f>IF(ISBLANK('[1]VNV99 (Expired 20181231)'!$G$63),"",'[1]VNV99 (Expired 20181231)'!$G$63)</f>
        <v>0</v>
      </c>
      <c r="AT183" s="201"/>
      <c r="AU183" s="200">
        <f>IF(ISBLANK('[1]VNV99 (Expired 20181231)'!$G$64),"",'[1]VNV99 (Expired 20181231)'!$G$64)</f>
        <v>0</v>
      </c>
      <c r="AV183" s="198">
        <f>IF(ISBLANK('[1]VNV99 (Expired 20181231)'!$G$65),"",'[1]VNV99 (Expired 20181231)'!$G$65)</f>
        <v>0</v>
      </c>
      <c r="AW183" s="198">
        <f>IF(ISBLANK('[1]VNV99 (Expired 20181231)'!$G$66),"",'[1]VNV99 (Expired 20181231)'!$G$66)</f>
        <v>0</v>
      </c>
      <c r="AX183" s="198" t="str">
        <f>IF(ISBLANK('[1]VNV99 (Expired 20181231)'!$G$67),"",'[1]VNV99 (Expired 20181231)'!$G$67)</f>
        <v/>
      </c>
      <c r="AY183" s="198" t="str">
        <f>IF(ISBLANK('[1]VNV99 (Expired 20181231)'!$G$68),"",'[1]VNV99 (Expired 20181231)'!$G$68)</f>
        <v/>
      </c>
      <c r="AZ183" s="198" t="str">
        <f>IF(ISBLANK('[1]VNV99 (Expired 20181231)'!$G$69),"",'[1]VNV99 (Expired 20181231)'!$G$69)</f>
        <v/>
      </c>
      <c r="BA183" s="201"/>
      <c r="BB183" s="200">
        <f>IF(ISBLANK('[1]VNV99 (Expired 20181231)'!$G$70),"",'[1]VNV99 (Expired 20181231)'!$G$70)</f>
        <v>0</v>
      </c>
      <c r="BC183" s="198">
        <f>IF(ISBLANK('[1]VNV99 (Expired 20181231)'!$G$71),"",'[1]VNV99 (Expired 20181231)'!$G$71)</f>
        <v>0</v>
      </c>
      <c r="BD183" s="199">
        <f>IF(ISBLANK('[1]VNV99 (Expired 20181231)'!$G$72),"",'[1]VNV99 (Expired 20181231)'!$G$72)</f>
        <v>0</v>
      </c>
      <c r="BE183" s="199">
        <f>IF(ISBLANK('[1]VNV99 (Expired 20181231)'!$H$72),"",'[1]VNV99 (Expired 20181231)'!$H$72)</f>
        <v>0</v>
      </c>
      <c r="BF183" s="198" t="str">
        <f>IF(ISBLANK('[1]VNV99 (Expired 20181231)'!$G$73),"",'[1]VNV99 (Expired 20181231)'!$G$73)</f>
        <v/>
      </c>
      <c r="BG183" s="198" t="str">
        <f>IF(ISBLANK('[1]VNV99 (Expired 20181231)'!$G$74),"",'[1]VNV99 (Expired 20181231)'!$G$74)</f>
        <v/>
      </c>
      <c r="BH183" s="199" t="str">
        <f>IF(ISBLANK('[1]VNV99 (Expired 20181231)'!$G$75),"",'[1]VNV99 (Expired 20181231)'!$G$75)</f>
        <v/>
      </c>
      <c r="BI183" s="198">
        <f>IF(ISBLANK('[1]VNV99 (Expired 20181231)'!$H$75),"",'[1]VNV99 (Expired 20181231)'!$H$75)</f>
        <v>0</v>
      </c>
    </row>
    <row r="184" spans="1:61" s="197" customFormat="1" x14ac:dyDescent="0.25">
      <c r="A184" s="203"/>
      <c r="B184" s="207"/>
      <c r="C184" s="207"/>
      <c r="D184" s="207"/>
      <c r="E184" s="207"/>
      <c r="F184" s="213"/>
      <c r="G184" s="212"/>
      <c r="H184" s="207"/>
      <c r="I184" s="207"/>
      <c r="J184" s="203"/>
      <c r="K184" s="211"/>
      <c r="L184" s="210"/>
      <c r="M184" s="209"/>
      <c r="N184" s="207"/>
      <c r="O184" s="208"/>
      <c r="P184" s="208"/>
      <c r="Q184" s="207"/>
      <c r="R184" s="208"/>
      <c r="S184" s="208"/>
      <c r="T184" s="207"/>
      <c r="U184" s="207"/>
      <c r="V184" s="208"/>
      <c r="W184" s="208"/>
      <c r="X184" s="207"/>
      <c r="Y184" s="203"/>
      <c r="Z184" s="207"/>
      <c r="AA184" s="207"/>
      <c r="AB184" s="207"/>
      <c r="AC184" s="207"/>
      <c r="AD184" s="207"/>
      <c r="AE184" s="206"/>
      <c r="AF184" s="205"/>
      <c r="AG184" s="204"/>
      <c r="AH184" s="207"/>
      <c r="AI184" s="207"/>
      <c r="AJ184" s="207"/>
      <c r="AK184" s="206"/>
      <c r="AL184" s="205"/>
      <c r="AM184" s="204"/>
      <c r="AN184" s="198"/>
      <c r="AO184" s="198"/>
      <c r="AP184" s="198"/>
      <c r="AQ184" s="203"/>
      <c r="AR184" s="202"/>
      <c r="AS184" s="202"/>
      <c r="AT184" s="201"/>
      <c r="AU184" s="200"/>
      <c r="AV184" s="198"/>
      <c r="AW184" s="198"/>
      <c r="AX184" s="198"/>
      <c r="AY184" s="198"/>
      <c r="AZ184" s="198"/>
      <c r="BA184" s="201"/>
      <c r="BB184" s="200"/>
      <c r="BC184" s="198"/>
      <c r="BD184" s="199"/>
      <c r="BE184" s="199"/>
      <c r="BF184" s="198"/>
      <c r="BG184" s="198"/>
      <c r="BH184" s="199"/>
      <c r="BI184" s="198"/>
    </row>
    <row r="185" spans="1:61" s="197" customFormat="1" x14ac:dyDescent="0.25">
      <c r="A185" s="203"/>
      <c r="B185" s="207"/>
      <c r="C185" s="207"/>
      <c r="D185" s="207"/>
      <c r="E185" s="207"/>
      <c r="F185" s="213"/>
      <c r="G185" s="212"/>
      <c r="H185" s="207"/>
      <c r="I185" s="207"/>
      <c r="J185" s="203"/>
      <c r="K185" s="211"/>
      <c r="L185" s="210"/>
      <c r="M185" s="209"/>
      <c r="N185" s="207"/>
      <c r="O185" s="208"/>
      <c r="P185" s="208"/>
      <c r="Q185" s="207"/>
      <c r="R185" s="208"/>
      <c r="S185" s="208"/>
      <c r="T185" s="207"/>
      <c r="U185" s="207"/>
      <c r="V185" s="208"/>
      <c r="W185" s="208"/>
      <c r="X185" s="207"/>
      <c r="Y185" s="203"/>
      <c r="Z185" s="207"/>
      <c r="AA185" s="207"/>
      <c r="AB185" s="207"/>
      <c r="AC185" s="207"/>
      <c r="AD185" s="207"/>
      <c r="AE185" s="206"/>
      <c r="AF185" s="205"/>
      <c r="AG185" s="204"/>
      <c r="AH185" s="207"/>
      <c r="AI185" s="207"/>
      <c r="AJ185" s="207"/>
      <c r="AK185" s="206"/>
      <c r="AL185" s="205"/>
      <c r="AM185" s="204"/>
      <c r="AN185" s="198"/>
      <c r="AO185" s="198"/>
      <c r="AP185" s="198"/>
      <c r="AQ185" s="203"/>
      <c r="AR185" s="202"/>
      <c r="AS185" s="202"/>
      <c r="AT185" s="201"/>
      <c r="AU185" s="200"/>
      <c r="AV185" s="198"/>
      <c r="AW185" s="198"/>
      <c r="AX185" s="198"/>
      <c r="AY185" s="198"/>
      <c r="AZ185" s="198"/>
      <c r="BA185" s="201"/>
      <c r="BB185" s="200"/>
      <c r="BC185" s="198"/>
      <c r="BD185" s="199"/>
      <c r="BE185" s="199"/>
      <c r="BF185" s="198"/>
      <c r="BG185" s="198"/>
      <c r="BH185" s="199"/>
      <c r="BI185" s="198"/>
    </row>
    <row r="186" spans="1:61" s="197" customFormat="1" x14ac:dyDescent="0.25">
      <c r="A186" s="203"/>
      <c r="B186" s="207"/>
      <c r="C186" s="207"/>
      <c r="D186" s="207"/>
      <c r="E186" s="207"/>
      <c r="F186" s="213"/>
      <c r="G186" s="212"/>
      <c r="H186" s="207"/>
      <c r="I186" s="207"/>
      <c r="J186" s="203"/>
      <c r="K186" s="211"/>
      <c r="L186" s="210"/>
      <c r="M186" s="209"/>
      <c r="N186" s="207"/>
      <c r="O186" s="208"/>
      <c r="P186" s="208"/>
      <c r="Q186" s="207"/>
      <c r="R186" s="208"/>
      <c r="S186" s="208"/>
      <c r="T186" s="207"/>
      <c r="U186" s="207"/>
      <c r="V186" s="208"/>
      <c r="W186" s="208"/>
      <c r="X186" s="207"/>
      <c r="Y186" s="203"/>
      <c r="Z186" s="207"/>
      <c r="AA186" s="207"/>
      <c r="AB186" s="207"/>
      <c r="AC186" s="207"/>
      <c r="AD186" s="207"/>
      <c r="AE186" s="206"/>
      <c r="AF186" s="205"/>
      <c r="AG186" s="204"/>
      <c r="AH186" s="207"/>
      <c r="AI186" s="207"/>
      <c r="AJ186" s="207"/>
      <c r="AK186" s="206"/>
      <c r="AL186" s="205"/>
      <c r="AM186" s="204"/>
      <c r="AN186" s="198"/>
      <c r="AO186" s="198"/>
      <c r="AP186" s="198"/>
      <c r="AQ186" s="203"/>
      <c r="AR186" s="202"/>
      <c r="AS186" s="202"/>
      <c r="AT186" s="201"/>
      <c r="AU186" s="200"/>
      <c r="AV186" s="198"/>
      <c r="AW186" s="198"/>
      <c r="AX186" s="198"/>
      <c r="AY186" s="198"/>
      <c r="AZ186" s="198"/>
      <c r="BA186" s="201"/>
      <c r="BB186" s="200"/>
      <c r="BC186" s="198"/>
      <c r="BD186" s="199"/>
      <c r="BE186" s="199"/>
      <c r="BF186" s="198"/>
      <c r="BG186" s="198"/>
      <c r="BH186" s="199"/>
      <c r="BI186" s="198"/>
    </row>
    <row r="187" spans="1:61" s="197" customFormat="1" x14ac:dyDescent="0.25">
      <c r="A187" s="203"/>
      <c r="B187" s="207"/>
      <c r="C187" s="207"/>
      <c r="D187" s="207"/>
      <c r="E187" s="207"/>
      <c r="F187" s="213"/>
      <c r="G187" s="212"/>
      <c r="H187" s="207"/>
      <c r="I187" s="207"/>
      <c r="J187" s="203"/>
      <c r="K187" s="211"/>
      <c r="L187" s="210"/>
      <c r="M187" s="209"/>
      <c r="N187" s="207"/>
      <c r="O187" s="208"/>
      <c r="P187" s="208"/>
      <c r="Q187" s="207"/>
      <c r="R187" s="208"/>
      <c r="S187" s="208"/>
      <c r="T187" s="207"/>
      <c r="U187" s="207"/>
      <c r="V187" s="208"/>
      <c r="W187" s="208"/>
      <c r="X187" s="207"/>
      <c r="Y187" s="203"/>
      <c r="Z187" s="207"/>
      <c r="AA187" s="207"/>
      <c r="AB187" s="207"/>
      <c r="AC187" s="207"/>
      <c r="AD187" s="207"/>
      <c r="AE187" s="206"/>
      <c r="AF187" s="205"/>
      <c r="AG187" s="204"/>
      <c r="AH187" s="207"/>
      <c r="AI187" s="207"/>
      <c r="AJ187" s="207"/>
      <c r="AK187" s="206"/>
      <c r="AL187" s="205"/>
      <c r="AM187" s="204"/>
      <c r="AN187" s="198"/>
      <c r="AO187" s="198"/>
      <c r="AP187" s="198"/>
      <c r="AQ187" s="203"/>
      <c r="AR187" s="202"/>
      <c r="AS187" s="202"/>
      <c r="AT187" s="201"/>
      <c r="AU187" s="200"/>
      <c r="AV187" s="198"/>
      <c r="AW187" s="198"/>
      <c r="AX187" s="198"/>
      <c r="AY187" s="198"/>
      <c r="AZ187" s="198"/>
      <c r="BA187" s="201"/>
      <c r="BB187" s="200"/>
      <c r="BC187" s="198"/>
      <c r="BD187" s="199"/>
      <c r="BE187" s="199"/>
      <c r="BF187" s="198"/>
      <c r="BG187" s="198"/>
      <c r="BH187" s="199"/>
      <c r="BI187" s="198"/>
    </row>
    <row r="188" spans="1:61" s="197" customFormat="1" x14ac:dyDescent="0.25">
      <c r="A188" s="203"/>
      <c r="B188" s="207"/>
      <c r="C188" s="207"/>
      <c r="D188" s="207"/>
      <c r="E188" s="207"/>
      <c r="F188" s="213"/>
      <c r="G188" s="212"/>
      <c r="H188" s="207"/>
      <c r="I188" s="207"/>
      <c r="J188" s="203"/>
      <c r="K188" s="211"/>
      <c r="L188" s="210"/>
      <c r="M188" s="209"/>
      <c r="N188" s="207"/>
      <c r="O188" s="208"/>
      <c r="P188" s="208"/>
      <c r="Q188" s="207"/>
      <c r="R188" s="208"/>
      <c r="S188" s="208"/>
      <c r="T188" s="207"/>
      <c r="U188" s="207"/>
      <c r="V188" s="208"/>
      <c r="W188" s="208"/>
      <c r="X188" s="207"/>
      <c r="Y188" s="203"/>
      <c r="Z188" s="207"/>
      <c r="AA188" s="207"/>
      <c r="AB188" s="207"/>
      <c r="AC188" s="207"/>
      <c r="AD188" s="207"/>
      <c r="AE188" s="206"/>
      <c r="AF188" s="205"/>
      <c r="AG188" s="204"/>
      <c r="AH188" s="207"/>
      <c r="AI188" s="207"/>
      <c r="AJ188" s="207"/>
      <c r="AK188" s="206"/>
      <c r="AL188" s="205"/>
      <c r="AM188" s="204"/>
      <c r="AN188" s="198"/>
      <c r="AO188" s="198"/>
      <c r="AP188" s="198"/>
      <c r="AQ188" s="203"/>
      <c r="AR188" s="202"/>
      <c r="AS188" s="202"/>
      <c r="AT188" s="201"/>
      <c r="AU188" s="200"/>
      <c r="AV188" s="198"/>
      <c r="AW188" s="198"/>
      <c r="AX188" s="198"/>
      <c r="AY188" s="198"/>
      <c r="AZ188" s="198"/>
      <c r="BA188" s="201"/>
      <c r="BB188" s="200"/>
      <c r="BC188" s="198"/>
      <c r="BD188" s="199"/>
      <c r="BE188" s="199"/>
      <c r="BF188" s="198"/>
      <c r="BG188" s="198"/>
      <c r="BH188" s="199"/>
      <c r="BI188" s="198"/>
    </row>
  </sheetData>
  <dataConsolidate/>
  <phoneticPr fontId="3" type="noConversion"/>
  <pageMargins left="0.39370078740157483" right="0.39370078740157483" top="0.39370078740157483" bottom="0.39370078740157483" header="0.11811023622047245" footer="0.11811023622047245"/>
  <pageSetup paperSize="8" scale="48" orientation="landscape" r:id="rId1"/>
  <headerFooter>
    <oddHeader>&amp;R&amp;"新細明體,標準"&amp;A</oddHeader>
    <oddFooter>&amp;L&amp;D   &amp;T&amp;C&amp;P / &amp;N</oddFooter>
  </headerFooter>
  <colBreaks count="3" manualBreakCount="3">
    <brk id="9" max="1048575" man="1"/>
    <brk id="24" max="1048575" man="1"/>
    <brk id="42" max="1048575" man="1"/>
  </colBreak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'[1]Input data'!#REF!</xm:f>
          </x14:formula1>
          <xm:sqref>AG182:AG183 AM182:AM183 AG8:AG47 AG158:AG167 AM8:AM47 AM158:AM167</xm:sqref>
        </x14:dataValidation>
        <x14:dataValidation type="list" allowBlank="1" showInputMessage="1" showErrorMessage="1">
          <x14:formula1>
            <xm:f>'[1]Input data'!#REF!</xm:f>
          </x14:formula1>
          <xm:sqref>AE182:AE183 AK182:AK183 AE8:AE47 AE158:AE167 AK8:AK47 AK158:AK167</xm:sqref>
        </x14:dataValidation>
        <x14:dataValidation type="list" allowBlank="1" showInputMessage="1" showErrorMessage="1">
          <x14:formula1>
            <xm:f>'[1]Input data'!#REF!</xm:f>
          </x14:formula1>
          <xm:sqref>G53:G152</xm:sqref>
        </x14:dataValidation>
        <x14:dataValidation type="list" allowBlank="1" showInputMessage="1" showErrorMessage="1">
          <x14:formula1>
            <xm:f>'[1]Input data'!#REF!</xm:f>
          </x14:formula1>
          <xm:sqref>B53:B152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L383"/>
  <sheetViews>
    <sheetView showGridLines="0" zoomScale="75" zoomScaleNormal="75" workbookViewId="0">
      <pane xSplit="2" ySplit="6" topLeftCell="C7" activePane="bottomRight" state="frozen"/>
      <selection activeCell="G16" sqref="G16"/>
      <selection pane="topRight" activeCell="G16" sqref="G16"/>
      <selection pane="bottomLeft" activeCell="G16" sqref="G16"/>
      <selection pane="bottomRight" activeCell="C8" sqref="C8"/>
    </sheetView>
  </sheetViews>
  <sheetFormatPr defaultColWidth="9" defaultRowHeight="15.75" x14ac:dyDescent="0.25"/>
  <cols>
    <col min="1" max="2" width="14.625" style="17" customWidth="1"/>
    <col min="3" max="10" width="15.625" style="17" customWidth="1"/>
    <col min="11" max="12" width="15.625" style="18" customWidth="1"/>
    <col min="13" max="16384" width="9" style="19"/>
  </cols>
  <sheetData>
    <row r="1" spans="1:12" s="191" customFormat="1" x14ac:dyDescent="0.25">
      <c r="A1" s="188" t="s">
        <v>269</v>
      </c>
      <c r="B1" s="189" t="str">
        <f>IF('Interest Rate'!E1="","",'Interest Rate'!E1)</f>
        <v>VN</v>
      </c>
      <c r="C1" s="190" t="str">
        <f>IF(B1="(pls select)","",VLOOKUP(B1,'[1]Input data'!A:C,3,FALSE))</f>
        <v>Vietnam</v>
      </c>
    </row>
    <row r="2" spans="1:12" s="191" customFormat="1" x14ac:dyDescent="0.25"/>
    <row r="3" spans="1:12" x14ac:dyDescent="0.25">
      <c r="A3" s="108"/>
      <c r="B3" s="108"/>
      <c r="C3" s="109" t="s">
        <v>270</v>
      </c>
      <c r="D3" s="110"/>
      <c r="E3" s="110"/>
      <c r="F3" s="110"/>
      <c r="G3" s="110"/>
      <c r="H3" s="110"/>
      <c r="I3" s="111"/>
      <c r="J3" s="112" t="s">
        <v>271</v>
      </c>
      <c r="K3" s="113"/>
      <c r="L3" s="114"/>
    </row>
    <row r="4" spans="1:12" s="127" customFormat="1" ht="31.5" x14ac:dyDescent="0.25">
      <c r="A4" s="120" t="s">
        <v>272</v>
      </c>
      <c r="B4" s="120" t="s">
        <v>273</v>
      </c>
      <c r="C4" s="121" t="s">
        <v>274</v>
      </c>
      <c r="D4" s="121" t="s">
        <v>275</v>
      </c>
      <c r="E4" s="121" t="s">
        <v>276</v>
      </c>
      <c r="F4" s="121" t="s">
        <v>277</v>
      </c>
      <c r="G4" s="121" t="s">
        <v>278</v>
      </c>
      <c r="H4" s="121" t="s">
        <v>279</v>
      </c>
      <c r="I4" s="121" t="s">
        <v>280</v>
      </c>
      <c r="J4" s="122" t="s">
        <v>274</v>
      </c>
      <c r="K4" s="122" t="s">
        <v>159</v>
      </c>
      <c r="L4" s="122" t="s">
        <v>280</v>
      </c>
    </row>
    <row r="5" spans="1:12" s="136" customFormat="1" x14ac:dyDescent="0.25">
      <c r="A5" s="130"/>
      <c r="B5" s="130"/>
      <c r="C5" s="131">
        <f>C8-Summary!BC7</f>
        <v>0</v>
      </c>
      <c r="D5" s="131"/>
      <c r="E5" s="131"/>
      <c r="F5" s="131"/>
      <c r="G5" s="131">
        <f>G6+Summary!AU7</f>
        <v>3.0517578125E-5</v>
      </c>
      <c r="H5" s="131"/>
      <c r="I5" s="131"/>
      <c r="J5" s="132">
        <f>J8-Summary!BB7</f>
        <v>0</v>
      </c>
      <c r="K5" s="132">
        <f>K6+Summary!BB7</f>
        <v>0</v>
      </c>
      <c r="L5" s="132"/>
    </row>
    <row r="6" spans="1:12" x14ac:dyDescent="0.25">
      <c r="A6" s="137"/>
      <c r="B6" s="137"/>
      <c r="C6" s="138"/>
      <c r="D6" s="138">
        <f>SUM(D7:D188)</f>
        <v>-30742431247.008858</v>
      </c>
      <c r="E6" s="138">
        <f>SUM(E7:E188)</f>
        <v>0</v>
      </c>
      <c r="F6" s="138">
        <f>SUM(F7:F188)</f>
        <v>0</v>
      </c>
      <c r="G6" s="138">
        <f>SUM(G7:G188)</f>
        <v>-30742431247.008858</v>
      </c>
      <c r="H6" s="138">
        <f>SUM(H7:H188)</f>
        <v>2708855809.9674568</v>
      </c>
      <c r="I6" s="138"/>
      <c r="J6" s="139"/>
      <c r="K6" s="139">
        <f>SUM(K7:K188)</f>
        <v>-29262228229.030365</v>
      </c>
      <c r="L6" s="139"/>
    </row>
    <row r="7" spans="1:12" ht="5.0999999999999996" customHeight="1" x14ac:dyDescent="0.25">
      <c r="A7" s="141"/>
      <c r="B7" s="141"/>
      <c r="C7" s="142"/>
      <c r="D7" s="142"/>
      <c r="E7" s="142"/>
      <c r="F7" s="142"/>
      <c r="G7" s="131"/>
      <c r="H7" s="142"/>
      <c r="I7" s="142"/>
      <c r="J7" s="143"/>
      <c r="K7" s="143"/>
      <c r="L7" s="143"/>
    </row>
    <row r="8" spans="1:12" x14ac:dyDescent="0.25">
      <c r="A8" s="146">
        <f>YEAR('Interest Rate'!$E$3)</f>
        <v>2019</v>
      </c>
      <c r="B8" s="146">
        <f>MONTH('Interest Rate'!$E$3)</f>
        <v>1</v>
      </c>
      <c r="C8" s="142">
        <f>SUM([1]START:END!J124)</f>
        <v>28033575437.041458</v>
      </c>
      <c r="D8" s="142">
        <f>SUM([1]START:END!K124)</f>
        <v>0</v>
      </c>
      <c r="E8" s="142">
        <f>SUM([1]START:END!L124)</f>
        <v>0</v>
      </c>
      <c r="F8" s="142">
        <f>SUM([1]START:END!M124)</f>
        <v>0</v>
      </c>
      <c r="G8" s="142">
        <f>SUM(D8:F8)</f>
        <v>0</v>
      </c>
      <c r="H8" s="142">
        <f>SUM([1]START:END!O124)</f>
        <v>182218240.34076947</v>
      </c>
      <c r="I8" s="142">
        <f>SUM(C8,G8,H8)</f>
        <v>28215793677.382229</v>
      </c>
      <c r="J8" s="143">
        <f>SUM([1]START:END!Q124)</f>
        <v>29262228229.030346</v>
      </c>
      <c r="K8" s="143">
        <f>SUM([1]START:END!R124)</f>
        <v>-1077017473.1712515</v>
      </c>
      <c r="L8" s="143">
        <f>SUM(J8:K8)</f>
        <v>28185210755.859093</v>
      </c>
    </row>
    <row r="9" spans="1:12" s="34" customFormat="1" x14ac:dyDescent="0.25">
      <c r="A9" s="146">
        <f>IF(B9=1,A8+1,A8)</f>
        <v>2019</v>
      </c>
      <c r="B9" s="146">
        <f t="shared" ref="B9:B72" si="0">IF(B8=12,1,B8+1)</f>
        <v>2</v>
      </c>
      <c r="C9" s="142">
        <f>I8</f>
        <v>28215793677.382229</v>
      </c>
      <c r="D9" s="142">
        <f>SUM([1]START:END!K125)</f>
        <v>-1241051683.9888887</v>
      </c>
      <c r="E9" s="142">
        <f>SUM([1]START:END!L125)</f>
        <v>0</v>
      </c>
      <c r="F9" s="142">
        <f>SUM([1]START:END!M125)</f>
        <v>0</v>
      </c>
      <c r="G9" s="142">
        <f>SUM(D9:F9)</f>
        <v>-1241051683.9888887</v>
      </c>
      <c r="H9" s="142">
        <f>SUM([1]START:END!O125)</f>
        <v>175335822.95705667</v>
      </c>
      <c r="I9" s="142">
        <f>SUM(C9,G9,H9)</f>
        <v>27150077816.350399</v>
      </c>
      <c r="J9" s="143">
        <f>L8</f>
        <v>28185210755.859093</v>
      </c>
      <c r="K9" s="143">
        <f>SUM([1]START:END!R125)</f>
        <v>-1077017473.1712515</v>
      </c>
      <c r="L9" s="143">
        <f>SUM(J9:K9)</f>
        <v>27108193282.68784</v>
      </c>
    </row>
    <row r="10" spans="1:12" s="34" customFormat="1" x14ac:dyDescent="0.25">
      <c r="A10" s="146">
        <f t="shared" ref="A10:A73" si="1">IF(B10=1,A9+1,A9)</f>
        <v>2019</v>
      </c>
      <c r="B10" s="146">
        <f t="shared" si="0"/>
        <v>3</v>
      </c>
      <c r="C10" s="142">
        <f t="shared" ref="C10:C73" si="2">I9</f>
        <v>27150077816.350399</v>
      </c>
      <c r="D10" s="142">
        <f>SUM([1]START:END!K126)</f>
        <v>-1241051683.9888887</v>
      </c>
      <c r="E10" s="142">
        <f>SUM([1]START:END!L126)</f>
        <v>0</v>
      </c>
      <c r="F10" s="142">
        <f>SUM([1]START:END!M126)</f>
        <v>0</v>
      </c>
      <c r="G10" s="142">
        <f t="shared" ref="G10:G73" si="3">SUM(D10:F10)</f>
        <v>-1241051683.9888887</v>
      </c>
      <c r="H10" s="142">
        <f>SUM([1]START:END!O126)</f>
        <v>168408669.86034977</v>
      </c>
      <c r="I10" s="142">
        <f t="shared" ref="I10:I73" si="4">SUM(C10,G10,H10)</f>
        <v>26077434802.221863</v>
      </c>
      <c r="J10" s="143">
        <f t="shared" ref="J10:J73" si="5">L9</f>
        <v>27108193282.68784</v>
      </c>
      <c r="K10" s="143">
        <f>SUM([1]START:END!R126)</f>
        <v>-1077017473.1712515</v>
      </c>
      <c r="L10" s="143">
        <f t="shared" ref="L10:L73" si="6">SUM(J10:K10)</f>
        <v>26031175809.516586</v>
      </c>
    </row>
    <row r="11" spans="1:12" s="34" customFormat="1" x14ac:dyDescent="0.25">
      <c r="A11" s="146">
        <f t="shared" si="1"/>
        <v>2019</v>
      </c>
      <c r="B11" s="146">
        <f t="shared" si="0"/>
        <v>4</v>
      </c>
      <c r="C11" s="142">
        <f t="shared" si="2"/>
        <v>26077434802.221863</v>
      </c>
      <c r="D11" s="142">
        <f>SUM([1]START:END!K127)</f>
        <v>-1241051683.9888887</v>
      </c>
      <c r="E11" s="142">
        <f>SUM([1]START:END!L127)</f>
        <v>0</v>
      </c>
      <c r="F11" s="142">
        <f>SUM([1]START:END!M127)</f>
        <v>0</v>
      </c>
      <c r="G11" s="142">
        <f t="shared" si="3"/>
        <v>-1241051683.9888887</v>
      </c>
      <c r="H11" s="142">
        <f>SUM([1]START:END!O127)</f>
        <v>161436490.26851425</v>
      </c>
      <c r="I11" s="142">
        <f t="shared" si="4"/>
        <v>24997819608.501488</v>
      </c>
      <c r="J11" s="143">
        <f t="shared" si="5"/>
        <v>26031175809.516586</v>
      </c>
      <c r="K11" s="143">
        <f>SUM([1]START:END!R127)</f>
        <v>-1077017473.1712515</v>
      </c>
      <c r="L11" s="143">
        <f t="shared" si="6"/>
        <v>24954158336.345333</v>
      </c>
    </row>
    <row r="12" spans="1:12" s="34" customFormat="1" x14ac:dyDescent="0.25">
      <c r="A12" s="146">
        <f t="shared" si="1"/>
        <v>2019</v>
      </c>
      <c r="B12" s="146">
        <f t="shared" si="0"/>
        <v>5</v>
      </c>
      <c r="C12" s="142">
        <f t="shared" si="2"/>
        <v>24997819608.501488</v>
      </c>
      <c r="D12" s="142">
        <f>SUM([1]START:END!K128)</f>
        <v>-1128719683.9888887</v>
      </c>
      <c r="E12" s="142">
        <f>SUM([1]START:END!L128)</f>
        <v>0</v>
      </c>
      <c r="F12" s="142">
        <f>SUM([1]START:END!M128)</f>
        <v>0</v>
      </c>
      <c r="G12" s="142">
        <f t="shared" si="3"/>
        <v>-1128719683.9888887</v>
      </c>
      <c r="H12" s="142">
        <f>SUM([1]START:END!O128)</f>
        <v>155149149.50933185</v>
      </c>
      <c r="I12" s="142">
        <f t="shared" si="4"/>
        <v>24024249074.021931</v>
      </c>
      <c r="J12" s="143">
        <f t="shared" si="5"/>
        <v>24954158336.345333</v>
      </c>
      <c r="K12" s="143">
        <f>SUM([1]START:END!R128)</f>
        <v>-1077017473.1712515</v>
      </c>
      <c r="L12" s="143">
        <f t="shared" si="6"/>
        <v>23877140863.17408</v>
      </c>
    </row>
    <row r="13" spans="1:12" s="34" customFormat="1" x14ac:dyDescent="0.25">
      <c r="A13" s="146">
        <f t="shared" si="1"/>
        <v>2019</v>
      </c>
      <c r="B13" s="146">
        <f t="shared" si="0"/>
        <v>6</v>
      </c>
      <c r="C13" s="142">
        <f t="shared" si="2"/>
        <v>24024249074.021931</v>
      </c>
      <c r="D13" s="142">
        <f>SUM([1]START:END!K129)</f>
        <v>-1128719683.9888887</v>
      </c>
      <c r="E13" s="142">
        <f>SUM([1]START:END!L129)</f>
        <v>0</v>
      </c>
      <c r="F13" s="142">
        <f>SUM([1]START:END!M129)</f>
        <v>0</v>
      </c>
      <c r="G13" s="142">
        <f t="shared" si="3"/>
        <v>-1128719683.9888887</v>
      </c>
      <c r="H13" s="142">
        <f>SUM([1]START:END!O129)</f>
        <v>148820941.03521472</v>
      </c>
      <c r="I13" s="142">
        <f t="shared" si="4"/>
        <v>23044350331.068256</v>
      </c>
      <c r="J13" s="143">
        <f t="shared" si="5"/>
        <v>23877140863.17408</v>
      </c>
      <c r="K13" s="143">
        <f>SUM([1]START:END!R129)</f>
        <v>-1077017473.1712515</v>
      </c>
      <c r="L13" s="143">
        <f t="shared" si="6"/>
        <v>22800123390.002827</v>
      </c>
    </row>
    <row r="14" spans="1:12" s="34" customFormat="1" x14ac:dyDescent="0.25">
      <c r="A14" s="146">
        <f t="shared" si="1"/>
        <v>2019</v>
      </c>
      <c r="B14" s="146">
        <f t="shared" si="0"/>
        <v>7</v>
      </c>
      <c r="C14" s="142">
        <f t="shared" si="2"/>
        <v>23044350331.068256</v>
      </c>
      <c r="D14" s="142">
        <f>SUM([1]START:END!K130)</f>
        <v>-1140155393.9888887</v>
      </c>
      <c r="E14" s="142">
        <f>SUM([1]START:END!L130)</f>
        <v>0</v>
      </c>
      <c r="F14" s="142">
        <f>SUM([1]START:END!M130)</f>
        <v>0</v>
      </c>
      <c r="G14" s="142">
        <f t="shared" si="3"/>
        <v>-1140155393.9888887</v>
      </c>
      <c r="H14" s="142">
        <f>SUM([1]START:END!O130)</f>
        <v>142377267.09101582</v>
      </c>
      <c r="I14" s="142">
        <f t="shared" si="4"/>
        <v>22046572204.170383</v>
      </c>
      <c r="J14" s="143">
        <f t="shared" si="5"/>
        <v>22800123390.002827</v>
      </c>
      <c r="K14" s="143">
        <f>SUM([1]START:END!R130)</f>
        <v>-1077017473.1712515</v>
      </c>
      <c r="L14" s="143">
        <f t="shared" si="6"/>
        <v>21723105916.831573</v>
      </c>
    </row>
    <row r="15" spans="1:12" s="34" customFormat="1" x14ac:dyDescent="0.25">
      <c r="A15" s="146">
        <f t="shared" si="1"/>
        <v>2019</v>
      </c>
      <c r="B15" s="146">
        <f t="shared" si="0"/>
        <v>8</v>
      </c>
      <c r="C15" s="142">
        <f t="shared" si="2"/>
        <v>22046572204.170383</v>
      </c>
      <c r="D15" s="142">
        <f>SUM([1]START:END!K131)</f>
        <v>-1140155393.9888887</v>
      </c>
      <c r="E15" s="142">
        <f>SUM([1]START:END!L131)</f>
        <v>0</v>
      </c>
      <c r="F15" s="142">
        <f>SUM([1]START:END!M131)</f>
        <v>0</v>
      </c>
      <c r="G15" s="142">
        <f t="shared" si="3"/>
        <v>-1140155393.9888887</v>
      </c>
      <c r="H15" s="142">
        <f>SUM([1]START:END!O131)</f>
        <v>135891709.26617968</v>
      </c>
      <c r="I15" s="142">
        <f t="shared" si="4"/>
        <v>21042308519.447674</v>
      </c>
      <c r="J15" s="143">
        <f t="shared" si="5"/>
        <v>21723105916.831573</v>
      </c>
      <c r="K15" s="143">
        <f>SUM([1]START:END!R131)</f>
        <v>-1077017473.1712515</v>
      </c>
      <c r="L15" s="143">
        <f t="shared" si="6"/>
        <v>20646088443.66032</v>
      </c>
    </row>
    <row r="16" spans="1:12" s="34" customFormat="1" x14ac:dyDescent="0.25">
      <c r="A16" s="146">
        <f t="shared" si="1"/>
        <v>2019</v>
      </c>
      <c r="B16" s="146">
        <f t="shared" si="0"/>
        <v>9</v>
      </c>
      <c r="C16" s="142">
        <f t="shared" si="2"/>
        <v>21042308519.447674</v>
      </c>
      <c r="D16" s="142">
        <f>SUM([1]START:END!K132)</f>
        <v>-1140155393.9888887</v>
      </c>
      <c r="E16" s="142">
        <f>SUM([1]START:END!L132)</f>
        <v>0</v>
      </c>
      <c r="F16" s="142">
        <f>SUM([1]START:END!M132)</f>
        <v>0</v>
      </c>
      <c r="G16" s="142">
        <f t="shared" si="3"/>
        <v>-1140155393.9888887</v>
      </c>
      <c r="H16" s="142">
        <f>SUM([1]START:END!O132)</f>
        <v>129363995.31548205</v>
      </c>
      <c r="I16" s="142">
        <f t="shared" si="4"/>
        <v>20031517120.774269</v>
      </c>
      <c r="J16" s="143">
        <f t="shared" si="5"/>
        <v>20646088443.66032</v>
      </c>
      <c r="K16" s="143">
        <f>SUM([1]START:END!R132)</f>
        <v>-1077017473.1712515</v>
      </c>
      <c r="L16" s="143">
        <f t="shared" si="6"/>
        <v>19569070970.489067</v>
      </c>
    </row>
    <row r="17" spans="1:12" s="34" customFormat="1" x14ac:dyDescent="0.25">
      <c r="A17" s="146">
        <f t="shared" si="1"/>
        <v>2019</v>
      </c>
      <c r="B17" s="146">
        <f t="shared" si="0"/>
        <v>10</v>
      </c>
      <c r="C17" s="142">
        <f t="shared" si="2"/>
        <v>20031517120.774269</v>
      </c>
      <c r="D17" s="142">
        <f>SUM([1]START:END!K133)</f>
        <v>-1146283456.9888887</v>
      </c>
      <c r="E17" s="142">
        <f>SUM([1]START:END!L133)</f>
        <v>0</v>
      </c>
      <c r="F17" s="142">
        <f>SUM([1]START:END!M133)</f>
        <v>0</v>
      </c>
      <c r="G17" s="142">
        <f t="shared" si="3"/>
        <v>-1146283456.9888887</v>
      </c>
      <c r="H17" s="142">
        <f>SUM([1]START:END!O133)</f>
        <v>122754018.81460489</v>
      </c>
      <c r="I17" s="142">
        <f t="shared" si="4"/>
        <v>19007987682.599987</v>
      </c>
      <c r="J17" s="143">
        <f t="shared" si="5"/>
        <v>19569070970.489067</v>
      </c>
      <c r="K17" s="143">
        <f>SUM([1]START:END!R133)</f>
        <v>-1077017473.1712515</v>
      </c>
      <c r="L17" s="143">
        <f t="shared" si="6"/>
        <v>18492053497.317814</v>
      </c>
    </row>
    <row r="18" spans="1:12" s="34" customFormat="1" x14ac:dyDescent="0.25">
      <c r="A18" s="146">
        <f t="shared" si="1"/>
        <v>2019</v>
      </c>
      <c r="B18" s="146">
        <f t="shared" si="0"/>
        <v>11</v>
      </c>
      <c r="C18" s="142">
        <f t="shared" si="2"/>
        <v>19007987682.599987</v>
      </c>
      <c r="D18" s="142">
        <f>SUM([1]START:END!K134)</f>
        <v>-1153163456.9888887</v>
      </c>
      <c r="E18" s="142">
        <f>SUM([1]START:END!L134)</f>
        <v>0</v>
      </c>
      <c r="F18" s="142">
        <f>SUM([1]START:END!M134)</f>
        <v>0</v>
      </c>
      <c r="G18" s="142">
        <f t="shared" si="3"/>
        <v>-1153163456.9888887</v>
      </c>
      <c r="H18" s="142">
        <f>SUM([1]START:END!O134)</f>
        <v>116056357.46647204</v>
      </c>
      <c r="I18" s="142">
        <f t="shared" si="4"/>
        <v>17970880583.077572</v>
      </c>
      <c r="J18" s="143">
        <f t="shared" si="5"/>
        <v>18492053497.317814</v>
      </c>
      <c r="K18" s="143">
        <f>SUM([1]START:END!R134)</f>
        <v>-1077017473.1712515</v>
      </c>
      <c r="L18" s="143">
        <f t="shared" si="6"/>
        <v>17415036024.146561</v>
      </c>
    </row>
    <row r="19" spans="1:12" s="34" customFormat="1" x14ac:dyDescent="0.25">
      <c r="A19" s="146">
        <f t="shared" si="1"/>
        <v>2019</v>
      </c>
      <c r="B19" s="146">
        <f t="shared" si="0"/>
        <v>12</v>
      </c>
      <c r="C19" s="142">
        <f t="shared" si="2"/>
        <v>17970880583.077572</v>
      </c>
      <c r="D19" s="142">
        <f>SUM([1]START:END!K135)</f>
        <v>-1153163456.9888887</v>
      </c>
      <c r="E19" s="142">
        <f>SUM([1]START:END!L135)</f>
        <v>0</v>
      </c>
      <c r="F19" s="142">
        <f>SUM([1]START:END!M135)</f>
        <v>0</v>
      </c>
      <c r="G19" s="142">
        <f t="shared" si="3"/>
        <v>-1153163456.9888887</v>
      </c>
      <c r="H19" s="142">
        <f>SUM([1]START:END!O135)</f>
        <v>109315161.31957635</v>
      </c>
      <c r="I19" s="142">
        <f t="shared" si="4"/>
        <v>16927032287.40826</v>
      </c>
      <c r="J19" s="143">
        <f t="shared" si="5"/>
        <v>17415036024.146561</v>
      </c>
      <c r="K19" s="143">
        <f>SUM([1]START:END!R135)</f>
        <v>-1077017473.1712515</v>
      </c>
      <c r="L19" s="143">
        <f t="shared" si="6"/>
        <v>16338018550.975309</v>
      </c>
    </row>
    <row r="20" spans="1:12" s="34" customFormat="1" x14ac:dyDescent="0.25">
      <c r="A20" s="146">
        <f t="shared" si="1"/>
        <v>2020</v>
      </c>
      <c r="B20" s="146">
        <f t="shared" si="0"/>
        <v>1</v>
      </c>
      <c r="C20" s="142">
        <f t="shared" si="2"/>
        <v>16927032287.40826</v>
      </c>
      <c r="D20" s="142">
        <f>SUM([1]START:END!K136)</f>
        <v>-1153163456.9888887</v>
      </c>
      <c r="E20" s="142">
        <f>SUM([1]START:END!L136)</f>
        <v>0</v>
      </c>
      <c r="F20" s="142">
        <f>SUM([1]START:END!M136)</f>
        <v>0</v>
      </c>
      <c r="G20" s="142">
        <f t="shared" si="3"/>
        <v>-1153163456.9888887</v>
      </c>
      <c r="H20" s="142">
        <f>SUM([1]START:END!O136)</f>
        <v>102530147.39772581</v>
      </c>
      <c r="I20" s="142">
        <f t="shared" si="4"/>
        <v>15876398977.817099</v>
      </c>
      <c r="J20" s="143">
        <f t="shared" si="5"/>
        <v>16338018550.975309</v>
      </c>
      <c r="K20" s="143">
        <f>SUM([1]START:END!R136)</f>
        <v>-1077017473.1712515</v>
      </c>
      <c r="L20" s="143">
        <f t="shared" si="6"/>
        <v>15261001077.804058</v>
      </c>
    </row>
    <row r="21" spans="1:12" s="34" customFormat="1" x14ac:dyDescent="0.25">
      <c r="A21" s="146">
        <f t="shared" si="1"/>
        <v>2020</v>
      </c>
      <c r="B21" s="146">
        <f t="shared" si="0"/>
        <v>2</v>
      </c>
      <c r="C21" s="142">
        <f t="shared" si="2"/>
        <v>15876398977.817099</v>
      </c>
      <c r="D21" s="142">
        <f>SUM([1]START:END!K137)</f>
        <v>-1164364943.8988888</v>
      </c>
      <c r="E21" s="142">
        <f>SUM([1]START:END!L137)</f>
        <v>0</v>
      </c>
      <c r="F21" s="142">
        <f>SUM([1]START:END!M137)</f>
        <v>0</v>
      </c>
      <c r="G21" s="142">
        <f t="shared" si="3"/>
        <v>-1164364943.8988888</v>
      </c>
      <c r="H21" s="142">
        <f>SUM([1]START:END!O137)</f>
        <v>95628221.220468238</v>
      </c>
      <c r="I21" s="142">
        <f t="shared" si="4"/>
        <v>14807662255.138678</v>
      </c>
      <c r="J21" s="143">
        <f t="shared" si="5"/>
        <v>15261001077.804058</v>
      </c>
      <c r="K21" s="143">
        <f>SUM([1]START:END!R137)</f>
        <v>-1077017473.1712515</v>
      </c>
      <c r="L21" s="143">
        <f t="shared" si="6"/>
        <v>14183983604.632807</v>
      </c>
    </row>
    <row r="22" spans="1:12" s="34" customFormat="1" x14ac:dyDescent="0.25">
      <c r="A22" s="146">
        <f t="shared" si="1"/>
        <v>2020</v>
      </c>
      <c r="B22" s="146">
        <f t="shared" si="0"/>
        <v>3</v>
      </c>
      <c r="C22" s="142">
        <f t="shared" si="2"/>
        <v>14807662255.138678</v>
      </c>
      <c r="D22" s="142">
        <f>SUM([1]START:END!K138)</f>
        <v>-1164364943.8988888</v>
      </c>
      <c r="E22" s="142">
        <f>SUM([1]START:END!L138)</f>
        <v>0</v>
      </c>
      <c r="F22" s="142">
        <f>SUM([1]START:END!M138)</f>
        <v>0</v>
      </c>
      <c r="G22" s="142">
        <f t="shared" si="3"/>
        <v>-1164364943.8988888</v>
      </c>
      <c r="H22" s="142">
        <f>SUM([1]START:END!O138)</f>
        <v>88681432.523058504</v>
      </c>
      <c r="I22" s="142">
        <f t="shared" si="4"/>
        <v>13731978743.762846</v>
      </c>
      <c r="J22" s="143">
        <f t="shared" si="5"/>
        <v>14183983604.632807</v>
      </c>
      <c r="K22" s="143">
        <f>SUM([1]START:END!R138)</f>
        <v>-1077017473.1712515</v>
      </c>
      <c r="L22" s="143">
        <f t="shared" si="6"/>
        <v>13106966131.461555</v>
      </c>
    </row>
    <row r="23" spans="1:12" s="34" customFormat="1" x14ac:dyDescent="0.25">
      <c r="A23" s="146">
        <f t="shared" si="1"/>
        <v>2020</v>
      </c>
      <c r="B23" s="146">
        <f t="shared" si="0"/>
        <v>4</v>
      </c>
      <c r="C23" s="142">
        <f t="shared" si="2"/>
        <v>13731978743.762846</v>
      </c>
      <c r="D23" s="142">
        <f>SUM([1]START:END!K139)</f>
        <v>-1164364943.8988888</v>
      </c>
      <c r="E23" s="142">
        <f>SUM([1]START:END!L139)</f>
        <v>0</v>
      </c>
      <c r="F23" s="142">
        <f>SUM([1]START:END!M139)</f>
        <v>0</v>
      </c>
      <c r="G23" s="142">
        <f t="shared" si="3"/>
        <v>-1164364943.8988888</v>
      </c>
      <c r="H23" s="142">
        <f>SUM([1]START:END!O139)</f>
        <v>81689489.699115619</v>
      </c>
      <c r="I23" s="142">
        <f t="shared" si="4"/>
        <v>12649303289.563072</v>
      </c>
      <c r="J23" s="143">
        <f t="shared" si="5"/>
        <v>13106966131.461555</v>
      </c>
      <c r="K23" s="143">
        <f>SUM([1]START:END!R139)</f>
        <v>-1077017473.1712515</v>
      </c>
      <c r="L23" s="143">
        <f t="shared" si="6"/>
        <v>12029948658.290304</v>
      </c>
    </row>
    <row r="24" spans="1:12" s="34" customFormat="1" x14ac:dyDescent="0.25">
      <c r="A24" s="146">
        <f t="shared" si="1"/>
        <v>2020</v>
      </c>
      <c r="B24" s="146">
        <f t="shared" si="0"/>
        <v>5</v>
      </c>
      <c r="C24" s="142">
        <f t="shared" si="2"/>
        <v>12649303289.563072</v>
      </c>
      <c r="D24" s="142">
        <f>SUM([1]START:END!K140)</f>
        <v>-1164364943.8988888</v>
      </c>
      <c r="E24" s="142">
        <f>SUM([1]START:END!L140)</f>
        <v>0</v>
      </c>
      <c r="F24" s="142">
        <f>SUM([1]START:END!M140)</f>
        <v>0</v>
      </c>
      <c r="G24" s="142">
        <f t="shared" si="3"/>
        <v>-1164364943.8988888</v>
      </c>
      <c r="H24" s="142">
        <f>SUM([1]START:END!O140)</f>
        <v>74652099.246817082</v>
      </c>
      <c r="I24" s="142">
        <f t="shared" si="4"/>
        <v>11559590444.910999</v>
      </c>
      <c r="J24" s="143">
        <f t="shared" si="5"/>
        <v>12029948658.290304</v>
      </c>
      <c r="K24" s="143">
        <f>SUM([1]START:END!R140)</f>
        <v>-1077017473.1712515</v>
      </c>
      <c r="L24" s="143">
        <f t="shared" si="6"/>
        <v>10952931185.119053</v>
      </c>
    </row>
    <row r="25" spans="1:12" s="34" customFormat="1" x14ac:dyDescent="0.25">
      <c r="A25" s="146">
        <f t="shared" si="1"/>
        <v>2020</v>
      </c>
      <c r="B25" s="146">
        <f t="shared" si="0"/>
        <v>6</v>
      </c>
      <c r="C25" s="142">
        <f t="shared" si="2"/>
        <v>11559590444.910999</v>
      </c>
      <c r="D25" s="142">
        <f>SUM([1]START:END!K141)</f>
        <v>-1164364943.8988888</v>
      </c>
      <c r="E25" s="142">
        <f>SUM([1]START:END!L141)</f>
        <v>0</v>
      </c>
      <c r="F25" s="142">
        <f>SUM([1]START:END!M141)</f>
        <v>0</v>
      </c>
      <c r="G25" s="142">
        <f t="shared" si="3"/>
        <v>-1164364943.8988888</v>
      </c>
      <c r="H25" s="142">
        <f>SUM([1]START:END!O141)</f>
        <v>67568965.756578624</v>
      </c>
      <c r="I25" s="142">
        <f t="shared" si="4"/>
        <v>10462794466.768688</v>
      </c>
      <c r="J25" s="143">
        <f t="shared" si="5"/>
        <v>10952931185.119053</v>
      </c>
      <c r="K25" s="143">
        <f>SUM([1]START:END!R141)</f>
        <v>-1077017473.1712515</v>
      </c>
      <c r="L25" s="143">
        <f t="shared" si="6"/>
        <v>9875913711.9478016</v>
      </c>
    </row>
    <row r="26" spans="1:12" s="34" customFormat="1" x14ac:dyDescent="0.25">
      <c r="A26" s="146">
        <f t="shared" si="1"/>
        <v>2020</v>
      </c>
      <c r="B26" s="146">
        <f t="shared" si="0"/>
        <v>7</v>
      </c>
      <c r="C26" s="142">
        <f t="shared" si="2"/>
        <v>10462794466.768688</v>
      </c>
      <c r="D26" s="142">
        <f>SUM([1]START:END!K142)</f>
        <v>-1175800653.8988888</v>
      </c>
      <c r="E26" s="142">
        <f>SUM([1]START:END!L142)</f>
        <v>0</v>
      </c>
      <c r="F26" s="142">
        <f>SUM([1]START:END!M142)</f>
        <v>0</v>
      </c>
      <c r="G26" s="142">
        <f t="shared" si="3"/>
        <v>-1175800653.8988888</v>
      </c>
      <c r="H26" s="142">
        <f>SUM([1]START:END!O142)</f>
        <v>60365459.783653602</v>
      </c>
      <c r="I26" s="142">
        <f t="shared" si="4"/>
        <v>9347359272.6534519</v>
      </c>
      <c r="J26" s="143">
        <f t="shared" si="5"/>
        <v>9875913711.9478016</v>
      </c>
      <c r="K26" s="143">
        <f>SUM([1]START:END!R142)</f>
        <v>-1077017473.1712515</v>
      </c>
      <c r="L26" s="143">
        <f t="shared" si="6"/>
        <v>8798896238.7765503</v>
      </c>
    </row>
    <row r="27" spans="1:12" s="34" customFormat="1" x14ac:dyDescent="0.25">
      <c r="A27" s="146">
        <f t="shared" si="1"/>
        <v>2020</v>
      </c>
      <c r="B27" s="146">
        <f t="shared" si="0"/>
        <v>8</v>
      </c>
      <c r="C27" s="142">
        <f t="shared" si="2"/>
        <v>9347359272.6534519</v>
      </c>
      <c r="D27" s="142">
        <f>SUM([1]START:END!K143)</f>
        <v>-1106662653.8988888</v>
      </c>
      <c r="E27" s="142">
        <f>SUM([1]START:END!L143)</f>
        <v>0</v>
      </c>
      <c r="F27" s="142">
        <f>SUM([1]START:END!M143)</f>
        <v>0</v>
      </c>
      <c r="G27" s="142">
        <f t="shared" si="3"/>
        <v>-1106662653.8988888</v>
      </c>
      <c r="H27" s="142">
        <f>SUM([1]START:END!O143)</f>
        <v>53564528.021904565</v>
      </c>
      <c r="I27" s="142">
        <f t="shared" si="4"/>
        <v>8294261146.7764683</v>
      </c>
      <c r="J27" s="143">
        <f t="shared" si="5"/>
        <v>8798896238.7765503</v>
      </c>
      <c r="K27" s="143">
        <f>SUM([1]START:END!R143)</f>
        <v>-1011754595.3684905</v>
      </c>
      <c r="L27" s="143">
        <f t="shared" si="6"/>
        <v>7787141643.4080601</v>
      </c>
    </row>
    <row r="28" spans="1:12" s="34" customFormat="1" x14ac:dyDescent="0.25">
      <c r="A28" s="146">
        <f t="shared" si="1"/>
        <v>2020</v>
      </c>
      <c r="B28" s="146">
        <f t="shared" si="0"/>
        <v>9</v>
      </c>
      <c r="C28" s="142">
        <f t="shared" si="2"/>
        <v>8294261146.7764683</v>
      </c>
      <c r="D28" s="142">
        <f>SUM([1]START:END!K144)</f>
        <v>-1057773765.01</v>
      </c>
      <c r="E28" s="142">
        <f>SUM([1]START:END!L144)</f>
        <v>0</v>
      </c>
      <c r="F28" s="142">
        <f>SUM([1]START:END!M144)</f>
        <v>0</v>
      </c>
      <c r="G28" s="142">
        <f t="shared" si="3"/>
        <v>-1057773765.01</v>
      </c>
      <c r="H28" s="142">
        <f>SUM([1]START:END!O144)</f>
        <v>47037167.98148194</v>
      </c>
      <c r="I28" s="142">
        <f t="shared" si="4"/>
        <v>7283524549.7479496</v>
      </c>
      <c r="J28" s="143">
        <f t="shared" si="5"/>
        <v>7787141643.4080601</v>
      </c>
      <c r="K28" s="143">
        <f>SUM([1]START:END!R144)</f>
        <v>-965752003.42795694</v>
      </c>
      <c r="L28" s="143">
        <f t="shared" si="6"/>
        <v>6821389639.9801035</v>
      </c>
    </row>
    <row r="29" spans="1:12" s="34" customFormat="1" x14ac:dyDescent="0.25">
      <c r="A29" s="146">
        <f t="shared" si="1"/>
        <v>2020</v>
      </c>
      <c r="B29" s="146">
        <f t="shared" si="0"/>
        <v>10</v>
      </c>
      <c r="C29" s="142">
        <f t="shared" si="2"/>
        <v>7283524549.7479496</v>
      </c>
      <c r="D29" s="142">
        <f>SUM([1]START:END!K145)</f>
        <v>-929084452.00999999</v>
      </c>
      <c r="E29" s="142">
        <f>SUM([1]START:END!L145)</f>
        <v>0</v>
      </c>
      <c r="F29" s="142">
        <f>SUM([1]START:END!M145)</f>
        <v>0</v>
      </c>
      <c r="G29" s="142">
        <f t="shared" si="3"/>
        <v>-929084452.00999999</v>
      </c>
      <c r="H29" s="142">
        <f>SUM([1]START:END!O145)</f>
        <v>41303860.635296568</v>
      </c>
      <c r="I29" s="142">
        <f t="shared" si="4"/>
        <v>6395743958.3732462</v>
      </c>
      <c r="J29" s="143">
        <f t="shared" si="5"/>
        <v>6821389639.9801035</v>
      </c>
      <c r="K29" s="143">
        <f>SUM([1]START:END!R145)</f>
        <v>-847602705.01300061</v>
      </c>
      <c r="L29" s="143">
        <f t="shared" si="6"/>
        <v>5973786934.967103</v>
      </c>
    </row>
    <row r="30" spans="1:12" s="34" customFormat="1" x14ac:dyDescent="0.25">
      <c r="A30" s="146">
        <f t="shared" si="1"/>
        <v>2020</v>
      </c>
      <c r="B30" s="146">
        <f t="shared" si="0"/>
        <v>11</v>
      </c>
      <c r="C30" s="142">
        <f t="shared" si="2"/>
        <v>6395743958.3732462</v>
      </c>
      <c r="D30" s="142">
        <f>SUM([1]START:END!K146)</f>
        <v>-743400852.00999999</v>
      </c>
      <c r="E30" s="142">
        <f>SUM([1]START:END!L146)</f>
        <v>0</v>
      </c>
      <c r="F30" s="142">
        <f>SUM([1]START:END!M146)</f>
        <v>0</v>
      </c>
      <c r="G30" s="142">
        <f t="shared" si="3"/>
        <v>-743400852.00999999</v>
      </c>
      <c r="H30" s="142">
        <f>SUM([1]START:END!O146)</f>
        <v>36740230.191360965</v>
      </c>
      <c r="I30" s="142">
        <f t="shared" si="4"/>
        <v>5689083336.5546074</v>
      </c>
      <c r="J30" s="143">
        <f t="shared" si="5"/>
        <v>5973786934.967103</v>
      </c>
      <c r="K30" s="143">
        <f>SUM([1]START:END!R146)</f>
        <v>-677022267.19253075</v>
      </c>
      <c r="L30" s="143">
        <f t="shared" si="6"/>
        <v>5296764667.7745724</v>
      </c>
    </row>
    <row r="31" spans="1:12" s="34" customFormat="1" x14ac:dyDescent="0.25">
      <c r="A31" s="146">
        <f t="shared" si="1"/>
        <v>2020</v>
      </c>
      <c r="B31" s="146">
        <f t="shared" si="0"/>
        <v>12</v>
      </c>
      <c r="C31" s="142">
        <f t="shared" si="2"/>
        <v>5689083336.5546074</v>
      </c>
      <c r="D31" s="142">
        <f>SUM([1]START:END!K147)</f>
        <v>-743400852.00999999</v>
      </c>
      <c r="E31" s="142">
        <f>SUM([1]START:END!L147)</f>
        <v>0</v>
      </c>
      <c r="F31" s="142">
        <f>SUM([1]START:END!M147)</f>
        <v>0</v>
      </c>
      <c r="G31" s="142">
        <f t="shared" si="3"/>
        <v>-743400852.00999999</v>
      </c>
      <c r="H31" s="142">
        <f>SUM([1]START:END!O147)</f>
        <v>32146936.149539806</v>
      </c>
      <c r="I31" s="142">
        <f t="shared" si="4"/>
        <v>4977829420.6941471</v>
      </c>
      <c r="J31" s="143">
        <f t="shared" si="5"/>
        <v>5296764667.7745724</v>
      </c>
      <c r="K31" s="143">
        <f>SUM([1]START:END!R147)</f>
        <v>-677022267.19253075</v>
      </c>
      <c r="L31" s="143">
        <f t="shared" si="6"/>
        <v>4619742400.5820417</v>
      </c>
    </row>
    <row r="32" spans="1:12" s="34" customFormat="1" x14ac:dyDescent="0.25">
      <c r="A32" s="146">
        <f t="shared" si="1"/>
        <v>2021</v>
      </c>
      <c r="B32" s="146">
        <f t="shared" si="0"/>
        <v>1</v>
      </c>
      <c r="C32" s="142">
        <f t="shared" si="2"/>
        <v>4977829420.6941471</v>
      </c>
      <c r="D32" s="142">
        <f>SUM([1]START:END!K148)</f>
        <v>-743400852.00999999</v>
      </c>
      <c r="E32" s="142">
        <f>SUM([1]START:END!L148)</f>
        <v>0</v>
      </c>
      <c r="F32" s="142">
        <f>SUM([1]START:END!M148)</f>
        <v>0</v>
      </c>
      <c r="G32" s="142">
        <f t="shared" si="3"/>
        <v>-743400852.00999999</v>
      </c>
      <c r="H32" s="142">
        <f>SUM([1]START:END!O148)</f>
        <v>27523785.69644681</v>
      </c>
      <c r="I32" s="142">
        <f t="shared" si="4"/>
        <v>4261952354.3805938</v>
      </c>
      <c r="J32" s="143">
        <f t="shared" si="5"/>
        <v>4619742400.5820417</v>
      </c>
      <c r="K32" s="143">
        <f>SUM([1]START:END!R148)</f>
        <v>-677022267.19253075</v>
      </c>
      <c r="L32" s="143">
        <f t="shared" si="6"/>
        <v>3942720133.3895111</v>
      </c>
    </row>
    <row r="33" spans="1:12" s="34" customFormat="1" x14ac:dyDescent="0.25">
      <c r="A33" s="146">
        <f t="shared" si="1"/>
        <v>2021</v>
      </c>
      <c r="B33" s="146">
        <f t="shared" si="0"/>
        <v>2</v>
      </c>
      <c r="C33" s="142">
        <f t="shared" si="2"/>
        <v>4261952354.3805938</v>
      </c>
      <c r="D33" s="142">
        <f>SUM([1]START:END!K149)</f>
        <v>-506527517.30000001</v>
      </c>
      <c r="E33" s="142">
        <f>SUM([1]START:END!L149)</f>
        <v>0</v>
      </c>
      <c r="F33" s="142">
        <f>SUM([1]START:END!M149)</f>
        <v>0</v>
      </c>
      <c r="G33" s="142">
        <f t="shared" si="3"/>
        <v>-506527517.30000001</v>
      </c>
      <c r="H33" s="142">
        <f>SUM([1]START:END!O149)</f>
        <v>24410261.441023711</v>
      </c>
      <c r="I33" s="142">
        <f t="shared" si="4"/>
        <v>3779835098.5216174</v>
      </c>
      <c r="J33" s="143">
        <f t="shared" si="5"/>
        <v>3942720133.3895111</v>
      </c>
      <c r="K33" s="143">
        <f>SUM([1]START:END!R149)</f>
        <v>-463728574.65158463</v>
      </c>
      <c r="L33" s="143">
        <f t="shared" si="6"/>
        <v>3478991558.7379265</v>
      </c>
    </row>
    <row r="34" spans="1:12" s="34" customFormat="1" x14ac:dyDescent="0.25">
      <c r="A34" s="146">
        <f t="shared" si="1"/>
        <v>2021</v>
      </c>
      <c r="B34" s="146">
        <f t="shared" si="0"/>
        <v>3</v>
      </c>
      <c r="C34" s="142">
        <f t="shared" si="2"/>
        <v>3779835098.5216174</v>
      </c>
      <c r="D34" s="142">
        <f>SUM([1]START:END!K150)</f>
        <v>-506527517.30000001</v>
      </c>
      <c r="E34" s="142">
        <f>SUM([1]START:END!L150)</f>
        <v>0</v>
      </c>
      <c r="F34" s="142">
        <f>SUM([1]START:END!M150)</f>
        <v>0</v>
      </c>
      <c r="G34" s="142">
        <f t="shared" si="3"/>
        <v>-506527517.30000001</v>
      </c>
      <c r="H34" s="142">
        <f>SUM([1]START:END!O150)</f>
        <v>21276499.277940363</v>
      </c>
      <c r="I34" s="142">
        <f t="shared" si="4"/>
        <v>3294584080.4995575</v>
      </c>
      <c r="J34" s="143">
        <f t="shared" si="5"/>
        <v>3478991558.7379265</v>
      </c>
      <c r="K34" s="143">
        <f>SUM([1]START:END!R150)</f>
        <v>-463728574.65158463</v>
      </c>
      <c r="L34" s="143">
        <f t="shared" si="6"/>
        <v>3015262984.0863419</v>
      </c>
    </row>
    <row r="35" spans="1:12" s="34" customFormat="1" x14ac:dyDescent="0.25">
      <c r="A35" s="146">
        <f t="shared" si="1"/>
        <v>2021</v>
      </c>
      <c r="B35" s="146">
        <f t="shared" si="0"/>
        <v>4</v>
      </c>
      <c r="C35" s="142">
        <f t="shared" si="2"/>
        <v>3294584080.4995575</v>
      </c>
      <c r="D35" s="142">
        <f>SUM([1]START:END!K151)</f>
        <v>-506527517.30000001</v>
      </c>
      <c r="E35" s="142">
        <f>SUM([1]START:END!L151)</f>
        <v>0</v>
      </c>
      <c r="F35" s="142">
        <f>SUM([1]START:END!M151)</f>
        <v>0</v>
      </c>
      <c r="G35" s="142">
        <f t="shared" si="3"/>
        <v>-506527517.30000001</v>
      </c>
      <c r="H35" s="142">
        <f>SUM([1]START:END!O151)</f>
        <v>18122367.660796974</v>
      </c>
      <c r="I35" s="142">
        <f t="shared" si="4"/>
        <v>2806178930.8603544</v>
      </c>
      <c r="J35" s="143">
        <f t="shared" si="5"/>
        <v>3015262984.0863419</v>
      </c>
      <c r="K35" s="143">
        <f>SUM([1]START:END!R151)</f>
        <v>-463728574.65158463</v>
      </c>
      <c r="L35" s="143">
        <f t="shared" si="6"/>
        <v>2551534409.4347572</v>
      </c>
    </row>
    <row r="36" spans="1:12" s="34" customFormat="1" x14ac:dyDescent="0.25">
      <c r="A36" s="146">
        <f t="shared" si="1"/>
        <v>2021</v>
      </c>
      <c r="B36" s="146">
        <f t="shared" si="0"/>
        <v>5</v>
      </c>
      <c r="C36" s="142">
        <f t="shared" si="2"/>
        <v>2806178930.8603544</v>
      </c>
      <c r="D36" s="142">
        <f>SUM([1]START:END!K152)</f>
        <v>-506527517.30000001</v>
      </c>
      <c r="E36" s="142">
        <f>SUM([1]START:END!L152)</f>
        <v>0</v>
      </c>
      <c r="F36" s="142">
        <f>SUM([1]START:END!M152)</f>
        <v>0</v>
      </c>
      <c r="G36" s="142">
        <f t="shared" si="3"/>
        <v>-506527517.30000001</v>
      </c>
      <c r="H36" s="142">
        <f>SUM([1]START:END!O152)</f>
        <v>14947734.188142156</v>
      </c>
      <c r="I36" s="142">
        <f t="shared" si="4"/>
        <v>2314599147.7484965</v>
      </c>
      <c r="J36" s="143">
        <f t="shared" si="5"/>
        <v>2551534409.4347572</v>
      </c>
      <c r="K36" s="143">
        <f>SUM([1]START:END!R152)</f>
        <v>-447835929.87633151</v>
      </c>
      <c r="L36" s="143">
        <f t="shared" si="6"/>
        <v>2103698479.5584257</v>
      </c>
    </row>
    <row r="37" spans="1:12" s="34" customFormat="1" x14ac:dyDescent="0.25">
      <c r="A37" s="146">
        <f t="shared" si="1"/>
        <v>2021</v>
      </c>
      <c r="B37" s="146">
        <f t="shared" si="0"/>
        <v>6</v>
      </c>
      <c r="C37" s="142">
        <f t="shared" si="2"/>
        <v>2314599147.7484965</v>
      </c>
      <c r="D37" s="142">
        <f>SUM([1]START:END!K153)</f>
        <v>-449131017.30000001</v>
      </c>
      <c r="E37" s="142">
        <f>SUM([1]START:END!L153)</f>
        <v>0</v>
      </c>
      <c r="F37" s="142">
        <f>SUM([1]START:END!M153)</f>
        <v>0</v>
      </c>
      <c r="G37" s="142">
        <f t="shared" si="3"/>
        <v>-449131017.30000001</v>
      </c>
      <c r="H37" s="142">
        <f>SUM([1]START:END!O153)</f>
        <v>12125542.847915072</v>
      </c>
      <c r="I37" s="142">
        <f t="shared" si="4"/>
        <v>1877593673.2964118</v>
      </c>
      <c r="J37" s="143">
        <f t="shared" si="5"/>
        <v>2103698479.5584257</v>
      </c>
      <c r="K37" s="143">
        <f>SUM([1]START:END!R153)</f>
        <v>-395339426.60332566</v>
      </c>
      <c r="L37" s="143">
        <f t="shared" si="6"/>
        <v>1708359052.9551001</v>
      </c>
    </row>
    <row r="38" spans="1:12" s="34" customFormat="1" x14ac:dyDescent="0.25">
      <c r="A38" s="146">
        <f t="shared" si="1"/>
        <v>2021</v>
      </c>
      <c r="B38" s="146">
        <f t="shared" si="0"/>
        <v>7</v>
      </c>
      <c r="C38" s="142">
        <f t="shared" si="2"/>
        <v>1877593673.2964118</v>
      </c>
      <c r="D38" s="142">
        <f>SUM([1]START:END!K154)</f>
        <v>-176273357.30000001</v>
      </c>
      <c r="E38" s="142">
        <f>SUM([1]START:END!L154)</f>
        <v>0</v>
      </c>
      <c r="F38" s="142">
        <f>SUM([1]START:END!M154)</f>
        <v>0</v>
      </c>
      <c r="G38" s="142">
        <f t="shared" si="3"/>
        <v>-176273357.30000001</v>
      </c>
      <c r="H38" s="142">
        <f>SUM([1]START:END!O154)</f>
        <v>11058582.053976474</v>
      </c>
      <c r="I38" s="142">
        <f t="shared" si="4"/>
        <v>1712378898.0503883</v>
      </c>
      <c r="J38" s="143">
        <f t="shared" si="5"/>
        <v>1708359052.9551001</v>
      </c>
      <c r="K38" s="143">
        <f>SUM([1]START:END!R154)</f>
        <v>-155305368.45046514</v>
      </c>
      <c r="L38" s="143">
        <f t="shared" si="6"/>
        <v>1553053684.5046349</v>
      </c>
    </row>
    <row r="39" spans="1:12" s="34" customFormat="1" x14ac:dyDescent="0.25">
      <c r="A39" s="146">
        <f t="shared" si="1"/>
        <v>2021</v>
      </c>
      <c r="B39" s="146">
        <f t="shared" si="0"/>
        <v>8</v>
      </c>
      <c r="C39" s="142">
        <f t="shared" si="2"/>
        <v>1712378898.0503883</v>
      </c>
      <c r="D39" s="142">
        <f>SUM([1]START:END!K155)</f>
        <v>-176273357.30000001</v>
      </c>
      <c r="E39" s="142">
        <f>SUM([1]START:END!L155)</f>
        <v>0</v>
      </c>
      <c r="F39" s="142">
        <f>SUM([1]START:END!M155)</f>
        <v>0</v>
      </c>
      <c r="G39" s="142">
        <f t="shared" si="3"/>
        <v>-176273357.30000001</v>
      </c>
      <c r="H39" s="142">
        <f>SUM([1]START:END!O155)</f>
        <v>9984686.0148773231</v>
      </c>
      <c r="I39" s="142">
        <f t="shared" si="4"/>
        <v>1546090226.7652657</v>
      </c>
      <c r="J39" s="143">
        <f t="shared" si="5"/>
        <v>1553053684.5046349</v>
      </c>
      <c r="K39" s="143">
        <f>SUM([1]START:END!R155)</f>
        <v>-155305368.45046514</v>
      </c>
      <c r="L39" s="143">
        <f t="shared" si="6"/>
        <v>1397748316.0541697</v>
      </c>
    </row>
    <row r="40" spans="1:12" s="34" customFormat="1" x14ac:dyDescent="0.25">
      <c r="A40" s="146">
        <f t="shared" si="1"/>
        <v>2021</v>
      </c>
      <c r="B40" s="146">
        <f t="shared" si="0"/>
        <v>9</v>
      </c>
      <c r="C40" s="142">
        <f t="shared" si="2"/>
        <v>1546090226.7652657</v>
      </c>
      <c r="D40" s="142">
        <f>SUM([1]START:END!K156)</f>
        <v>-176273357.30000001</v>
      </c>
      <c r="E40" s="142">
        <f>SUM([1]START:END!L156)</f>
        <v>0</v>
      </c>
      <c r="F40" s="142">
        <f>SUM([1]START:END!M156)</f>
        <v>0</v>
      </c>
      <c r="G40" s="142">
        <f t="shared" si="3"/>
        <v>-176273357.30000001</v>
      </c>
      <c r="H40" s="142">
        <f>SUM([1]START:END!O156)</f>
        <v>8903809.6515240259</v>
      </c>
      <c r="I40" s="142">
        <f t="shared" si="4"/>
        <v>1378720679.1167898</v>
      </c>
      <c r="J40" s="143">
        <f t="shared" si="5"/>
        <v>1397748316.0541697</v>
      </c>
      <c r="K40" s="143">
        <f>SUM([1]START:END!R156)</f>
        <v>-155305368.45046514</v>
      </c>
      <c r="L40" s="143">
        <f t="shared" si="6"/>
        <v>1242442947.6037045</v>
      </c>
    </row>
    <row r="41" spans="1:12" s="34" customFormat="1" x14ac:dyDescent="0.25">
      <c r="A41" s="146">
        <f t="shared" si="1"/>
        <v>2021</v>
      </c>
      <c r="B41" s="146">
        <f t="shared" si="0"/>
        <v>10</v>
      </c>
      <c r="C41" s="142">
        <f t="shared" si="2"/>
        <v>1378720679.1167898</v>
      </c>
      <c r="D41" s="142">
        <f>SUM([1]START:END!K157)</f>
        <v>-176273357.30000001</v>
      </c>
      <c r="E41" s="142">
        <f>SUM([1]START:END!L157)</f>
        <v>0</v>
      </c>
      <c r="F41" s="142">
        <f>SUM([1]START:END!M157)</f>
        <v>0</v>
      </c>
      <c r="G41" s="142">
        <f t="shared" si="3"/>
        <v>-176273357.30000001</v>
      </c>
      <c r="H41" s="142">
        <f>SUM([1]START:END!O157)</f>
        <v>7815907.5918089319</v>
      </c>
      <c r="I41" s="142">
        <f t="shared" si="4"/>
        <v>1210263229.4085989</v>
      </c>
      <c r="J41" s="143">
        <f t="shared" si="5"/>
        <v>1242442947.6037045</v>
      </c>
      <c r="K41" s="143">
        <f>SUM([1]START:END!R157)</f>
        <v>-155305368.45046514</v>
      </c>
      <c r="L41" s="143">
        <f t="shared" si="6"/>
        <v>1087137579.1532393</v>
      </c>
    </row>
    <row r="42" spans="1:12" s="34" customFormat="1" x14ac:dyDescent="0.25">
      <c r="A42" s="146">
        <f t="shared" si="1"/>
        <v>2021</v>
      </c>
      <c r="B42" s="146">
        <f t="shared" si="0"/>
        <v>11</v>
      </c>
      <c r="C42" s="142">
        <f t="shared" si="2"/>
        <v>1210263229.4085989</v>
      </c>
      <c r="D42" s="142">
        <f>SUM([1]START:END!K158)</f>
        <v>-176273357.30000001</v>
      </c>
      <c r="E42" s="142">
        <f>SUM([1]START:END!L158)</f>
        <v>0</v>
      </c>
      <c r="F42" s="142">
        <f>SUM([1]START:END!M158)</f>
        <v>0</v>
      </c>
      <c r="G42" s="142">
        <f t="shared" si="3"/>
        <v>-176273357.30000001</v>
      </c>
      <c r="H42" s="142">
        <f>SUM([1]START:END!O158)</f>
        <v>6720934.1687056916</v>
      </c>
      <c r="I42" s="142">
        <f t="shared" si="4"/>
        <v>1040710806.2773046</v>
      </c>
      <c r="J42" s="143">
        <f t="shared" si="5"/>
        <v>1087137579.1532393</v>
      </c>
      <c r="K42" s="143">
        <f>SUM([1]START:END!R158)</f>
        <v>-155305368.45046514</v>
      </c>
      <c r="L42" s="143">
        <f t="shared" si="6"/>
        <v>931832210.70277405</v>
      </c>
    </row>
    <row r="43" spans="1:12" s="34" customFormat="1" x14ac:dyDescent="0.25">
      <c r="A43" s="146">
        <f t="shared" si="1"/>
        <v>2021</v>
      </c>
      <c r="B43" s="146">
        <f t="shared" si="0"/>
        <v>12</v>
      </c>
      <c r="C43" s="142">
        <f t="shared" si="2"/>
        <v>1040710806.2773046</v>
      </c>
      <c r="D43" s="142">
        <f>SUM([1]START:END!K159)</f>
        <v>-176273357.30000001</v>
      </c>
      <c r="E43" s="142">
        <f>SUM([1]START:END!L159)</f>
        <v>0</v>
      </c>
      <c r="F43" s="142">
        <f>SUM([1]START:END!M159)</f>
        <v>0</v>
      </c>
      <c r="G43" s="142">
        <f t="shared" si="3"/>
        <v>-176273357.30000001</v>
      </c>
      <c r="H43" s="142">
        <f>SUM([1]START:END!O159)</f>
        <v>5618843.4183522789</v>
      </c>
      <c r="I43" s="142">
        <f t="shared" si="4"/>
        <v>870056292.39565694</v>
      </c>
      <c r="J43" s="143">
        <f t="shared" si="5"/>
        <v>931832210.70277405</v>
      </c>
      <c r="K43" s="143">
        <f>SUM([1]START:END!R159)</f>
        <v>-155305368.45046514</v>
      </c>
      <c r="L43" s="143">
        <f t="shared" si="6"/>
        <v>776526842.25230885</v>
      </c>
    </row>
    <row r="44" spans="1:12" s="34" customFormat="1" x14ac:dyDescent="0.25">
      <c r="A44" s="146">
        <f t="shared" si="1"/>
        <v>2022</v>
      </c>
      <c r="B44" s="146">
        <f t="shared" si="0"/>
        <v>1</v>
      </c>
      <c r="C44" s="142">
        <f t="shared" si="2"/>
        <v>870056292.39565694</v>
      </c>
      <c r="D44" s="142">
        <f>SUM([1]START:END!K160)</f>
        <v>-176273357.30000001</v>
      </c>
      <c r="E44" s="142">
        <f>SUM([1]START:END!L160)</f>
        <v>0</v>
      </c>
      <c r="F44" s="142">
        <f>SUM([1]START:END!M160)</f>
        <v>0</v>
      </c>
      <c r="G44" s="142">
        <f t="shared" si="3"/>
        <v>-176273357.30000001</v>
      </c>
      <c r="H44" s="142">
        <f>SUM([1]START:END!O160)</f>
        <v>4509589.0781215681</v>
      </c>
      <c r="I44" s="142">
        <f t="shared" si="4"/>
        <v>698292524.17377841</v>
      </c>
      <c r="J44" s="143">
        <f t="shared" si="5"/>
        <v>776526842.25230885</v>
      </c>
      <c r="K44" s="143">
        <f>SUM([1]START:END!R160)</f>
        <v>-155305368.45046514</v>
      </c>
      <c r="L44" s="143">
        <f t="shared" si="6"/>
        <v>621221473.80184364</v>
      </c>
    </row>
    <row r="45" spans="1:12" s="34" customFormat="1" x14ac:dyDescent="0.25">
      <c r="A45" s="146">
        <f t="shared" si="1"/>
        <v>2022</v>
      </c>
      <c r="B45" s="146">
        <f t="shared" si="0"/>
        <v>2</v>
      </c>
      <c r="C45" s="142">
        <f t="shared" si="2"/>
        <v>698292524.17377841</v>
      </c>
      <c r="D45" s="142">
        <f>SUM([1]START:END!K161)</f>
        <v>-176273357.30000001</v>
      </c>
      <c r="E45" s="142">
        <f>SUM([1]START:END!L161)</f>
        <v>0</v>
      </c>
      <c r="F45" s="142">
        <f>SUM([1]START:END!M161)</f>
        <v>0</v>
      </c>
      <c r="G45" s="142">
        <f t="shared" si="3"/>
        <v>-176273357.30000001</v>
      </c>
      <c r="H45" s="142">
        <f>SUM([1]START:END!O161)</f>
        <v>3393124.5846793582</v>
      </c>
      <c r="I45" s="142">
        <f t="shared" si="4"/>
        <v>525412291.45845777</v>
      </c>
      <c r="J45" s="143">
        <f t="shared" si="5"/>
        <v>621221473.80184364</v>
      </c>
      <c r="K45" s="143">
        <f>SUM([1]START:END!R161)</f>
        <v>-155305368.45046514</v>
      </c>
      <c r="L45" s="143">
        <f t="shared" si="6"/>
        <v>465916105.3513785</v>
      </c>
    </row>
    <row r="46" spans="1:12" s="34" customFormat="1" x14ac:dyDescent="0.25">
      <c r="A46" s="146">
        <f t="shared" si="1"/>
        <v>2022</v>
      </c>
      <c r="B46" s="146">
        <f t="shared" si="0"/>
        <v>3</v>
      </c>
      <c r="C46" s="142">
        <f t="shared" si="2"/>
        <v>525412291.45845777</v>
      </c>
      <c r="D46" s="142">
        <f>SUM([1]START:END!K162)</f>
        <v>-176273357.30000001</v>
      </c>
      <c r="E46" s="142">
        <f>SUM([1]START:END!L162)</f>
        <v>0</v>
      </c>
      <c r="F46" s="142">
        <f>SUM([1]START:END!M162)</f>
        <v>0</v>
      </c>
      <c r="G46" s="142">
        <f t="shared" si="3"/>
        <v>-176273357.30000001</v>
      </c>
      <c r="H46" s="142">
        <f>SUM([1]START:END!O162)</f>
        <v>2269403.0720297741</v>
      </c>
      <c r="I46" s="142">
        <f t="shared" si="4"/>
        <v>351408337.23048753</v>
      </c>
      <c r="J46" s="143">
        <f t="shared" si="5"/>
        <v>465916105.3513785</v>
      </c>
      <c r="K46" s="143">
        <f>SUM([1]START:END!R162)</f>
        <v>-155305368.45046514</v>
      </c>
      <c r="L46" s="143">
        <f t="shared" si="6"/>
        <v>310610736.90091336</v>
      </c>
    </row>
    <row r="47" spans="1:12" s="34" customFormat="1" x14ac:dyDescent="0.25">
      <c r="A47" s="146">
        <f t="shared" si="1"/>
        <v>2022</v>
      </c>
      <c r="B47" s="146">
        <f t="shared" si="0"/>
        <v>4</v>
      </c>
      <c r="C47" s="142">
        <f t="shared" si="2"/>
        <v>351408337.23048753</v>
      </c>
      <c r="D47" s="142">
        <f>SUM([1]START:END!K163)</f>
        <v>-176273357.30000001</v>
      </c>
      <c r="E47" s="142">
        <f>SUM([1]START:END!L163)</f>
        <v>0</v>
      </c>
      <c r="F47" s="142">
        <f>SUM([1]START:END!M163)</f>
        <v>0</v>
      </c>
      <c r="G47" s="142">
        <f t="shared" si="3"/>
        <v>-176273357.30000001</v>
      </c>
      <c r="H47" s="142">
        <f>SUM([1]START:END!O163)</f>
        <v>1138377.3695479673</v>
      </c>
      <c r="I47" s="142">
        <f t="shared" si="4"/>
        <v>176273357.30003548</v>
      </c>
      <c r="J47" s="143">
        <f t="shared" si="5"/>
        <v>310610736.90091336</v>
      </c>
      <c r="K47" s="143">
        <f>SUM([1]START:END!R163)</f>
        <v>-155305368.45046514</v>
      </c>
      <c r="L47" s="143">
        <f t="shared" si="6"/>
        <v>155305368.45044822</v>
      </c>
    </row>
    <row r="48" spans="1:12" s="34" customFormat="1" x14ac:dyDescent="0.25">
      <c r="A48" s="146">
        <f t="shared" si="1"/>
        <v>2022</v>
      </c>
      <c r="B48" s="146">
        <f t="shared" si="0"/>
        <v>5</v>
      </c>
      <c r="C48" s="142">
        <f t="shared" si="2"/>
        <v>176273357.30003548</v>
      </c>
      <c r="D48" s="142">
        <f>SUM([1]START:END!K164)</f>
        <v>-176273357.30000001</v>
      </c>
      <c r="E48" s="142">
        <f>SUM([1]START:END!L164)</f>
        <v>0</v>
      </c>
      <c r="F48" s="142">
        <f>SUM([1]START:END!M164)</f>
        <v>0</v>
      </c>
      <c r="G48" s="142">
        <f t="shared" si="3"/>
        <v>-176273357.30000001</v>
      </c>
      <c r="H48" s="142">
        <f>SUM([1]START:END!O164)</f>
        <v>2.9057264328002929E-8</v>
      </c>
      <c r="I48" s="142">
        <f t="shared" si="4"/>
        <v>3.5493820905685422E-5</v>
      </c>
      <c r="J48" s="143">
        <f t="shared" si="5"/>
        <v>155305368.45044822</v>
      </c>
      <c r="K48" s="143">
        <f>SUM([1]START:END!R164)</f>
        <v>-155305368.45046514</v>
      </c>
      <c r="L48" s="143">
        <f t="shared" si="6"/>
        <v>-1.6927719116210938E-5</v>
      </c>
    </row>
    <row r="49" spans="1:12" s="34" customFormat="1" x14ac:dyDescent="0.25">
      <c r="A49" s="146">
        <f t="shared" si="1"/>
        <v>2022</v>
      </c>
      <c r="B49" s="146">
        <f t="shared" si="0"/>
        <v>6</v>
      </c>
      <c r="C49" s="142">
        <f t="shared" si="2"/>
        <v>3.5493820905685422E-5</v>
      </c>
      <c r="D49" s="142">
        <f>SUM([1]START:END!K165)</f>
        <v>0</v>
      </c>
      <c r="E49" s="142">
        <f>SUM([1]START:END!L165)</f>
        <v>0</v>
      </c>
      <c r="F49" s="142">
        <f>SUM([1]START:END!M165)</f>
        <v>0</v>
      </c>
      <c r="G49" s="142">
        <f t="shared" si="3"/>
        <v>0</v>
      </c>
      <c r="H49" s="142">
        <f>SUM([1]START:END!O165)</f>
        <v>0</v>
      </c>
      <c r="I49" s="142">
        <f t="shared" si="4"/>
        <v>3.5493820905685422E-5</v>
      </c>
      <c r="J49" s="143">
        <f t="shared" si="5"/>
        <v>-1.6927719116210938E-5</v>
      </c>
      <c r="K49" s="143">
        <f>SUM([1]START:END!R165)</f>
        <v>0</v>
      </c>
      <c r="L49" s="143">
        <f t="shared" si="6"/>
        <v>-1.6927719116210938E-5</v>
      </c>
    </row>
    <row r="50" spans="1:12" s="34" customFormat="1" x14ac:dyDescent="0.25">
      <c r="A50" s="146">
        <f t="shared" si="1"/>
        <v>2022</v>
      </c>
      <c r="B50" s="146">
        <f t="shared" si="0"/>
        <v>7</v>
      </c>
      <c r="C50" s="142">
        <f t="shared" si="2"/>
        <v>3.5493820905685422E-5</v>
      </c>
      <c r="D50" s="142">
        <f>SUM([1]START:END!K166)</f>
        <v>0</v>
      </c>
      <c r="E50" s="142">
        <f>SUM([1]START:END!L166)</f>
        <v>0</v>
      </c>
      <c r="F50" s="142">
        <f>SUM([1]START:END!M166)</f>
        <v>0</v>
      </c>
      <c r="G50" s="142">
        <f t="shared" si="3"/>
        <v>0</v>
      </c>
      <c r="H50" s="142">
        <f>SUM([1]START:END!O166)</f>
        <v>0</v>
      </c>
      <c r="I50" s="142">
        <f t="shared" si="4"/>
        <v>3.5493820905685422E-5</v>
      </c>
      <c r="J50" s="143">
        <f t="shared" si="5"/>
        <v>-1.6927719116210938E-5</v>
      </c>
      <c r="K50" s="143">
        <f>SUM([1]START:END!R166)</f>
        <v>0</v>
      </c>
      <c r="L50" s="143">
        <f t="shared" si="6"/>
        <v>-1.6927719116210938E-5</v>
      </c>
    </row>
    <row r="51" spans="1:12" s="34" customFormat="1" x14ac:dyDescent="0.25">
      <c r="A51" s="146">
        <f t="shared" si="1"/>
        <v>2022</v>
      </c>
      <c r="B51" s="146">
        <f t="shared" si="0"/>
        <v>8</v>
      </c>
      <c r="C51" s="142">
        <f t="shared" si="2"/>
        <v>3.5493820905685422E-5</v>
      </c>
      <c r="D51" s="142">
        <f>SUM([1]START:END!K167)</f>
        <v>0</v>
      </c>
      <c r="E51" s="142">
        <f>SUM([1]START:END!L167)</f>
        <v>0</v>
      </c>
      <c r="F51" s="142">
        <f>SUM([1]START:END!M167)</f>
        <v>0</v>
      </c>
      <c r="G51" s="142">
        <f t="shared" si="3"/>
        <v>0</v>
      </c>
      <c r="H51" s="142">
        <f>SUM([1]START:END!O167)</f>
        <v>0</v>
      </c>
      <c r="I51" s="142">
        <f t="shared" si="4"/>
        <v>3.5493820905685422E-5</v>
      </c>
      <c r="J51" s="143">
        <f t="shared" si="5"/>
        <v>-1.6927719116210938E-5</v>
      </c>
      <c r="K51" s="143">
        <f>SUM([1]START:END!R167)</f>
        <v>0</v>
      </c>
      <c r="L51" s="143">
        <f t="shared" si="6"/>
        <v>-1.6927719116210938E-5</v>
      </c>
    </row>
    <row r="52" spans="1:12" s="34" customFormat="1" x14ac:dyDescent="0.25">
      <c r="A52" s="146">
        <f t="shared" si="1"/>
        <v>2022</v>
      </c>
      <c r="B52" s="146">
        <f t="shared" si="0"/>
        <v>9</v>
      </c>
      <c r="C52" s="142">
        <f t="shared" si="2"/>
        <v>3.5493820905685422E-5</v>
      </c>
      <c r="D52" s="142">
        <f>SUM([1]START:END!K168)</f>
        <v>0</v>
      </c>
      <c r="E52" s="142">
        <f>SUM([1]START:END!L168)</f>
        <v>0</v>
      </c>
      <c r="F52" s="142">
        <f>SUM([1]START:END!M168)</f>
        <v>0</v>
      </c>
      <c r="G52" s="142">
        <f t="shared" si="3"/>
        <v>0</v>
      </c>
      <c r="H52" s="142">
        <f>SUM([1]START:END!O168)</f>
        <v>0</v>
      </c>
      <c r="I52" s="142">
        <f t="shared" si="4"/>
        <v>3.5493820905685422E-5</v>
      </c>
      <c r="J52" s="143">
        <f t="shared" si="5"/>
        <v>-1.6927719116210938E-5</v>
      </c>
      <c r="K52" s="143">
        <f>SUM([1]START:END!R168)</f>
        <v>0</v>
      </c>
      <c r="L52" s="143">
        <f t="shared" si="6"/>
        <v>-1.6927719116210938E-5</v>
      </c>
    </row>
    <row r="53" spans="1:12" s="34" customFormat="1" x14ac:dyDescent="0.25">
      <c r="A53" s="146">
        <f t="shared" si="1"/>
        <v>2022</v>
      </c>
      <c r="B53" s="146">
        <f t="shared" si="0"/>
        <v>10</v>
      </c>
      <c r="C53" s="142">
        <f t="shared" si="2"/>
        <v>3.5493820905685422E-5</v>
      </c>
      <c r="D53" s="142">
        <f>SUM([1]START:END!K169)</f>
        <v>0</v>
      </c>
      <c r="E53" s="142">
        <f>SUM([1]START:END!L169)</f>
        <v>0</v>
      </c>
      <c r="F53" s="142">
        <f>SUM([1]START:END!M169)</f>
        <v>0</v>
      </c>
      <c r="G53" s="142">
        <f t="shared" si="3"/>
        <v>0</v>
      </c>
      <c r="H53" s="142">
        <f>SUM([1]START:END!O169)</f>
        <v>0</v>
      </c>
      <c r="I53" s="142">
        <f t="shared" si="4"/>
        <v>3.5493820905685422E-5</v>
      </c>
      <c r="J53" s="143">
        <f t="shared" si="5"/>
        <v>-1.6927719116210938E-5</v>
      </c>
      <c r="K53" s="143">
        <f>SUM([1]START:END!R169)</f>
        <v>0</v>
      </c>
      <c r="L53" s="143">
        <f t="shared" si="6"/>
        <v>-1.6927719116210938E-5</v>
      </c>
    </row>
    <row r="54" spans="1:12" s="34" customFormat="1" x14ac:dyDescent="0.25">
      <c r="A54" s="146">
        <f t="shared" si="1"/>
        <v>2022</v>
      </c>
      <c r="B54" s="146">
        <f t="shared" si="0"/>
        <v>11</v>
      </c>
      <c r="C54" s="142">
        <f t="shared" si="2"/>
        <v>3.5493820905685422E-5</v>
      </c>
      <c r="D54" s="142">
        <f>SUM([1]START:END!K170)</f>
        <v>0</v>
      </c>
      <c r="E54" s="142">
        <f>SUM([1]START:END!L170)</f>
        <v>0</v>
      </c>
      <c r="F54" s="142">
        <f>SUM([1]START:END!M170)</f>
        <v>0</v>
      </c>
      <c r="G54" s="142">
        <f t="shared" si="3"/>
        <v>0</v>
      </c>
      <c r="H54" s="142">
        <f>SUM([1]START:END!O170)</f>
        <v>0</v>
      </c>
      <c r="I54" s="142">
        <f t="shared" si="4"/>
        <v>3.5493820905685422E-5</v>
      </c>
      <c r="J54" s="143">
        <f t="shared" si="5"/>
        <v>-1.6927719116210938E-5</v>
      </c>
      <c r="K54" s="143">
        <f>SUM([1]START:END!R170)</f>
        <v>0</v>
      </c>
      <c r="L54" s="143">
        <f t="shared" si="6"/>
        <v>-1.6927719116210938E-5</v>
      </c>
    </row>
    <row r="55" spans="1:12" s="34" customFormat="1" x14ac:dyDescent="0.25">
      <c r="A55" s="146">
        <f t="shared" si="1"/>
        <v>2022</v>
      </c>
      <c r="B55" s="146">
        <f t="shared" si="0"/>
        <v>12</v>
      </c>
      <c r="C55" s="142">
        <f t="shared" si="2"/>
        <v>3.5493820905685422E-5</v>
      </c>
      <c r="D55" s="142">
        <f>SUM([1]START:END!K171)</f>
        <v>0</v>
      </c>
      <c r="E55" s="142">
        <f>SUM([1]START:END!L171)</f>
        <v>0</v>
      </c>
      <c r="F55" s="142">
        <f>SUM([1]START:END!M171)</f>
        <v>0</v>
      </c>
      <c r="G55" s="142">
        <f t="shared" si="3"/>
        <v>0</v>
      </c>
      <c r="H55" s="142">
        <f>SUM([1]START:END!O171)</f>
        <v>0</v>
      </c>
      <c r="I55" s="142">
        <f t="shared" si="4"/>
        <v>3.5493820905685422E-5</v>
      </c>
      <c r="J55" s="143">
        <f t="shared" si="5"/>
        <v>-1.6927719116210938E-5</v>
      </c>
      <c r="K55" s="143">
        <f>SUM([1]START:END!R171)</f>
        <v>0</v>
      </c>
      <c r="L55" s="143">
        <f t="shared" si="6"/>
        <v>-1.6927719116210938E-5</v>
      </c>
    </row>
    <row r="56" spans="1:12" s="34" customFormat="1" x14ac:dyDescent="0.25">
      <c r="A56" s="146">
        <f t="shared" si="1"/>
        <v>2023</v>
      </c>
      <c r="B56" s="146">
        <f t="shared" si="0"/>
        <v>1</v>
      </c>
      <c r="C56" s="142">
        <f t="shared" si="2"/>
        <v>3.5493820905685422E-5</v>
      </c>
      <c r="D56" s="142">
        <f>SUM([1]START:END!K172)</f>
        <v>0</v>
      </c>
      <c r="E56" s="142">
        <f>SUM([1]START:END!L172)</f>
        <v>0</v>
      </c>
      <c r="F56" s="142">
        <f>SUM([1]START:END!M172)</f>
        <v>0</v>
      </c>
      <c r="G56" s="142">
        <f t="shared" si="3"/>
        <v>0</v>
      </c>
      <c r="H56" s="142">
        <f>SUM([1]START:END!O172)</f>
        <v>0</v>
      </c>
      <c r="I56" s="142">
        <f t="shared" si="4"/>
        <v>3.5493820905685422E-5</v>
      </c>
      <c r="J56" s="143">
        <f t="shared" si="5"/>
        <v>-1.6927719116210938E-5</v>
      </c>
      <c r="K56" s="143">
        <f>SUM([1]START:END!R172)</f>
        <v>0</v>
      </c>
      <c r="L56" s="143">
        <f t="shared" si="6"/>
        <v>-1.6927719116210938E-5</v>
      </c>
    </row>
    <row r="57" spans="1:12" s="34" customFormat="1" x14ac:dyDescent="0.25">
      <c r="A57" s="146">
        <f t="shared" si="1"/>
        <v>2023</v>
      </c>
      <c r="B57" s="146">
        <f t="shared" si="0"/>
        <v>2</v>
      </c>
      <c r="C57" s="142">
        <f t="shared" si="2"/>
        <v>3.5493820905685422E-5</v>
      </c>
      <c r="D57" s="142">
        <f>SUM([1]START:END!K173)</f>
        <v>0</v>
      </c>
      <c r="E57" s="142">
        <f>SUM([1]START:END!L173)</f>
        <v>0</v>
      </c>
      <c r="F57" s="142">
        <f>SUM([1]START:END!M173)</f>
        <v>0</v>
      </c>
      <c r="G57" s="142">
        <f t="shared" si="3"/>
        <v>0</v>
      </c>
      <c r="H57" s="142">
        <f>SUM([1]START:END!O173)</f>
        <v>0</v>
      </c>
      <c r="I57" s="142">
        <f t="shared" si="4"/>
        <v>3.5493820905685422E-5</v>
      </c>
      <c r="J57" s="143">
        <f t="shared" si="5"/>
        <v>-1.6927719116210938E-5</v>
      </c>
      <c r="K57" s="143">
        <f>SUM([1]START:END!R173)</f>
        <v>0</v>
      </c>
      <c r="L57" s="143">
        <f t="shared" si="6"/>
        <v>-1.6927719116210938E-5</v>
      </c>
    </row>
    <row r="58" spans="1:12" s="34" customFormat="1" x14ac:dyDescent="0.25">
      <c r="A58" s="146">
        <f t="shared" si="1"/>
        <v>2023</v>
      </c>
      <c r="B58" s="146">
        <f t="shared" si="0"/>
        <v>3</v>
      </c>
      <c r="C58" s="142">
        <f t="shared" si="2"/>
        <v>3.5493820905685422E-5</v>
      </c>
      <c r="D58" s="142">
        <f>SUM([1]START:END!K174)</f>
        <v>0</v>
      </c>
      <c r="E58" s="142">
        <f>SUM([1]START:END!L174)</f>
        <v>0</v>
      </c>
      <c r="F58" s="142">
        <f>SUM([1]START:END!M174)</f>
        <v>0</v>
      </c>
      <c r="G58" s="142">
        <f t="shared" si="3"/>
        <v>0</v>
      </c>
      <c r="H58" s="142">
        <f>SUM([1]START:END!O174)</f>
        <v>0</v>
      </c>
      <c r="I58" s="142">
        <f t="shared" si="4"/>
        <v>3.5493820905685422E-5</v>
      </c>
      <c r="J58" s="143">
        <f t="shared" si="5"/>
        <v>-1.6927719116210938E-5</v>
      </c>
      <c r="K58" s="143">
        <f>SUM([1]START:END!R174)</f>
        <v>0</v>
      </c>
      <c r="L58" s="143">
        <f t="shared" si="6"/>
        <v>-1.6927719116210938E-5</v>
      </c>
    </row>
    <row r="59" spans="1:12" s="34" customFormat="1" x14ac:dyDescent="0.25">
      <c r="A59" s="146">
        <f t="shared" si="1"/>
        <v>2023</v>
      </c>
      <c r="B59" s="146">
        <f t="shared" si="0"/>
        <v>4</v>
      </c>
      <c r="C59" s="142">
        <f t="shared" si="2"/>
        <v>3.5493820905685422E-5</v>
      </c>
      <c r="D59" s="142">
        <f>SUM([1]START:END!K175)</f>
        <v>0</v>
      </c>
      <c r="E59" s="142">
        <f>SUM([1]START:END!L175)</f>
        <v>0</v>
      </c>
      <c r="F59" s="142">
        <f>SUM([1]START:END!M175)</f>
        <v>0</v>
      </c>
      <c r="G59" s="142">
        <f t="shared" si="3"/>
        <v>0</v>
      </c>
      <c r="H59" s="142">
        <f>SUM([1]START:END!O175)</f>
        <v>0</v>
      </c>
      <c r="I59" s="142">
        <f t="shared" si="4"/>
        <v>3.5493820905685422E-5</v>
      </c>
      <c r="J59" s="143">
        <f t="shared" si="5"/>
        <v>-1.6927719116210938E-5</v>
      </c>
      <c r="K59" s="143">
        <f>SUM([1]START:END!R175)</f>
        <v>0</v>
      </c>
      <c r="L59" s="143">
        <f t="shared" si="6"/>
        <v>-1.6927719116210938E-5</v>
      </c>
    </row>
    <row r="60" spans="1:12" s="34" customFormat="1" x14ac:dyDescent="0.25">
      <c r="A60" s="146">
        <f t="shared" si="1"/>
        <v>2023</v>
      </c>
      <c r="B60" s="146">
        <f t="shared" si="0"/>
        <v>5</v>
      </c>
      <c r="C60" s="142">
        <f t="shared" si="2"/>
        <v>3.5493820905685422E-5</v>
      </c>
      <c r="D60" s="142">
        <f>SUM([1]START:END!K176)</f>
        <v>0</v>
      </c>
      <c r="E60" s="142">
        <f>SUM([1]START:END!L176)</f>
        <v>0</v>
      </c>
      <c r="F60" s="142">
        <f>SUM([1]START:END!M176)</f>
        <v>0</v>
      </c>
      <c r="G60" s="142">
        <f t="shared" si="3"/>
        <v>0</v>
      </c>
      <c r="H60" s="142">
        <f>SUM([1]START:END!O176)</f>
        <v>0</v>
      </c>
      <c r="I60" s="142">
        <f t="shared" si="4"/>
        <v>3.5493820905685422E-5</v>
      </c>
      <c r="J60" s="143">
        <f t="shared" si="5"/>
        <v>-1.6927719116210938E-5</v>
      </c>
      <c r="K60" s="143">
        <f>SUM([1]START:END!R176)</f>
        <v>0</v>
      </c>
      <c r="L60" s="143">
        <f t="shared" si="6"/>
        <v>-1.6927719116210938E-5</v>
      </c>
    </row>
    <row r="61" spans="1:12" s="34" customFormat="1" x14ac:dyDescent="0.25">
      <c r="A61" s="146">
        <f t="shared" si="1"/>
        <v>2023</v>
      </c>
      <c r="B61" s="146">
        <f t="shared" si="0"/>
        <v>6</v>
      </c>
      <c r="C61" s="142">
        <f t="shared" si="2"/>
        <v>3.5493820905685422E-5</v>
      </c>
      <c r="D61" s="142">
        <f>SUM([1]START:END!K177)</f>
        <v>0</v>
      </c>
      <c r="E61" s="142">
        <f>SUM([1]START:END!L177)</f>
        <v>0</v>
      </c>
      <c r="F61" s="142">
        <f>SUM([1]START:END!M177)</f>
        <v>0</v>
      </c>
      <c r="G61" s="142">
        <f t="shared" si="3"/>
        <v>0</v>
      </c>
      <c r="H61" s="142">
        <f>SUM([1]START:END!O177)</f>
        <v>0</v>
      </c>
      <c r="I61" s="142">
        <f t="shared" si="4"/>
        <v>3.5493820905685422E-5</v>
      </c>
      <c r="J61" s="143">
        <f t="shared" si="5"/>
        <v>-1.6927719116210938E-5</v>
      </c>
      <c r="K61" s="143">
        <f>SUM([1]START:END!R177)</f>
        <v>0</v>
      </c>
      <c r="L61" s="143">
        <f t="shared" si="6"/>
        <v>-1.6927719116210938E-5</v>
      </c>
    </row>
    <row r="62" spans="1:12" s="34" customFormat="1" x14ac:dyDescent="0.25">
      <c r="A62" s="146">
        <f t="shared" si="1"/>
        <v>2023</v>
      </c>
      <c r="B62" s="146">
        <f t="shared" si="0"/>
        <v>7</v>
      </c>
      <c r="C62" s="142">
        <f t="shared" si="2"/>
        <v>3.5493820905685422E-5</v>
      </c>
      <c r="D62" s="142">
        <f>SUM([1]START:END!K178)</f>
        <v>0</v>
      </c>
      <c r="E62" s="142">
        <f>SUM([1]START:END!L178)</f>
        <v>0</v>
      </c>
      <c r="F62" s="142">
        <f>SUM([1]START:END!M178)</f>
        <v>0</v>
      </c>
      <c r="G62" s="142">
        <f t="shared" si="3"/>
        <v>0</v>
      </c>
      <c r="H62" s="142">
        <f>SUM([1]START:END!O178)</f>
        <v>0</v>
      </c>
      <c r="I62" s="142">
        <f t="shared" si="4"/>
        <v>3.5493820905685422E-5</v>
      </c>
      <c r="J62" s="143">
        <f t="shared" si="5"/>
        <v>-1.6927719116210938E-5</v>
      </c>
      <c r="K62" s="143">
        <f>SUM([1]START:END!R178)</f>
        <v>0</v>
      </c>
      <c r="L62" s="143">
        <f t="shared" si="6"/>
        <v>-1.6927719116210938E-5</v>
      </c>
    </row>
    <row r="63" spans="1:12" s="34" customFormat="1" x14ac:dyDescent="0.25">
      <c r="A63" s="146">
        <f t="shared" si="1"/>
        <v>2023</v>
      </c>
      <c r="B63" s="146">
        <f t="shared" si="0"/>
        <v>8</v>
      </c>
      <c r="C63" s="142">
        <f t="shared" si="2"/>
        <v>3.5493820905685422E-5</v>
      </c>
      <c r="D63" s="142">
        <f>SUM([1]START:END!K179)</f>
        <v>0</v>
      </c>
      <c r="E63" s="142">
        <f>SUM([1]START:END!L179)</f>
        <v>0</v>
      </c>
      <c r="F63" s="142">
        <f>SUM([1]START:END!M179)</f>
        <v>0</v>
      </c>
      <c r="G63" s="142">
        <f t="shared" si="3"/>
        <v>0</v>
      </c>
      <c r="H63" s="142">
        <f>SUM([1]START:END!O179)</f>
        <v>0</v>
      </c>
      <c r="I63" s="142">
        <f t="shared" si="4"/>
        <v>3.5493820905685422E-5</v>
      </c>
      <c r="J63" s="143">
        <f t="shared" si="5"/>
        <v>-1.6927719116210938E-5</v>
      </c>
      <c r="K63" s="143">
        <f>SUM([1]START:END!R179)</f>
        <v>0</v>
      </c>
      <c r="L63" s="143">
        <f t="shared" si="6"/>
        <v>-1.6927719116210938E-5</v>
      </c>
    </row>
    <row r="64" spans="1:12" s="34" customFormat="1" x14ac:dyDescent="0.25">
      <c r="A64" s="146">
        <f t="shared" si="1"/>
        <v>2023</v>
      </c>
      <c r="B64" s="146">
        <f t="shared" si="0"/>
        <v>9</v>
      </c>
      <c r="C64" s="142">
        <f t="shared" si="2"/>
        <v>3.5493820905685422E-5</v>
      </c>
      <c r="D64" s="142">
        <f>SUM([1]START:END!K180)</f>
        <v>0</v>
      </c>
      <c r="E64" s="142">
        <f>SUM([1]START:END!L180)</f>
        <v>0</v>
      </c>
      <c r="F64" s="142">
        <f>SUM([1]START:END!M180)</f>
        <v>0</v>
      </c>
      <c r="G64" s="142">
        <f t="shared" si="3"/>
        <v>0</v>
      </c>
      <c r="H64" s="142">
        <f>SUM([1]START:END!O180)</f>
        <v>0</v>
      </c>
      <c r="I64" s="142">
        <f t="shared" si="4"/>
        <v>3.5493820905685422E-5</v>
      </c>
      <c r="J64" s="143">
        <f t="shared" si="5"/>
        <v>-1.6927719116210938E-5</v>
      </c>
      <c r="K64" s="143">
        <f>SUM([1]START:END!R180)</f>
        <v>0</v>
      </c>
      <c r="L64" s="143">
        <f t="shared" si="6"/>
        <v>-1.6927719116210938E-5</v>
      </c>
    </row>
    <row r="65" spans="1:12" s="34" customFormat="1" x14ac:dyDescent="0.25">
      <c r="A65" s="146">
        <f t="shared" si="1"/>
        <v>2023</v>
      </c>
      <c r="B65" s="146">
        <f t="shared" si="0"/>
        <v>10</v>
      </c>
      <c r="C65" s="142">
        <f t="shared" si="2"/>
        <v>3.5493820905685422E-5</v>
      </c>
      <c r="D65" s="142">
        <f>SUM([1]START:END!K181)</f>
        <v>0</v>
      </c>
      <c r="E65" s="142">
        <f>SUM([1]START:END!L181)</f>
        <v>0</v>
      </c>
      <c r="F65" s="142">
        <f>SUM([1]START:END!M181)</f>
        <v>0</v>
      </c>
      <c r="G65" s="142">
        <f t="shared" si="3"/>
        <v>0</v>
      </c>
      <c r="H65" s="142">
        <f>SUM([1]START:END!O181)</f>
        <v>0</v>
      </c>
      <c r="I65" s="142">
        <f t="shared" si="4"/>
        <v>3.5493820905685422E-5</v>
      </c>
      <c r="J65" s="143">
        <f t="shared" si="5"/>
        <v>-1.6927719116210938E-5</v>
      </c>
      <c r="K65" s="143">
        <f>SUM([1]START:END!R181)</f>
        <v>0</v>
      </c>
      <c r="L65" s="143">
        <f t="shared" si="6"/>
        <v>-1.6927719116210938E-5</v>
      </c>
    </row>
    <row r="66" spans="1:12" s="34" customFormat="1" x14ac:dyDescent="0.25">
      <c r="A66" s="146">
        <f t="shared" si="1"/>
        <v>2023</v>
      </c>
      <c r="B66" s="146">
        <f t="shared" si="0"/>
        <v>11</v>
      </c>
      <c r="C66" s="142">
        <f t="shared" si="2"/>
        <v>3.5493820905685422E-5</v>
      </c>
      <c r="D66" s="142">
        <f>SUM([1]START:END!K182)</f>
        <v>0</v>
      </c>
      <c r="E66" s="142">
        <f>SUM([1]START:END!L182)</f>
        <v>0</v>
      </c>
      <c r="F66" s="142">
        <f>SUM([1]START:END!M182)</f>
        <v>0</v>
      </c>
      <c r="G66" s="142">
        <f t="shared" si="3"/>
        <v>0</v>
      </c>
      <c r="H66" s="142">
        <f>SUM([1]START:END!O182)</f>
        <v>0</v>
      </c>
      <c r="I66" s="142">
        <f t="shared" si="4"/>
        <v>3.5493820905685422E-5</v>
      </c>
      <c r="J66" s="143">
        <f t="shared" si="5"/>
        <v>-1.6927719116210938E-5</v>
      </c>
      <c r="K66" s="143">
        <f>SUM([1]START:END!R182)</f>
        <v>0</v>
      </c>
      <c r="L66" s="143">
        <f t="shared" si="6"/>
        <v>-1.6927719116210938E-5</v>
      </c>
    </row>
    <row r="67" spans="1:12" s="34" customFormat="1" x14ac:dyDescent="0.25">
      <c r="A67" s="146">
        <f t="shared" si="1"/>
        <v>2023</v>
      </c>
      <c r="B67" s="146">
        <f t="shared" si="0"/>
        <v>12</v>
      </c>
      <c r="C67" s="142">
        <f t="shared" si="2"/>
        <v>3.5493820905685422E-5</v>
      </c>
      <c r="D67" s="142">
        <f>SUM([1]START:END!K183)</f>
        <v>0</v>
      </c>
      <c r="E67" s="142">
        <f>SUM([1]START:END!L183)</f>
        <v>0</v>
      </c>
      <c r="F67" s="142">
        <f>SUM([1]START:END!M183)</f>
        <v>0</v>
      </c>
      <c r="G67" s="142">
        <f t="shared" si="3"/>
        <v>0</v>
      </c>
      <c r="H67" s="142">
        <f>SUM([1]START:END!O183)</f>
        <v>0</v>
      </c>
      <c r="I67" s="142">
        <f t="shared" si="4"/>
        <v>3.5493820905685422E-5</v>
      </c>
      <c r="J67" s="143">
        <f t="shared" si="5"/>
        <v>-1.6927719116210938E-5</v>
      </c>
      <c r="K67" s="143">
        <f>SUM([1]START:END!R183)</f>
        <v>0</v>
      </c>
      <c r="L67" s="143">
        <f t="shared" si="6"/>
        <v>-1.6927719116210938E-5</v>
      </c>
    </row>
    <row r="68" spans="1:12" s="34" customFormat="1" x14ac:dyDescent="0.25">
      <c r="A68" s="146">
        <f t="shared" si="1"/>
        <v>2024</v>
      </c>
      <c r="B68" s="146">
        <f t="shared" si="0"/>
        <v>1</v>
      </c>
      <c r="C68" s="142">
        <f t="shared" si="2"/>
        <v>3.5493820905685422E-5</v>
      </c>
      <c r="D68" s="142">
        <f>SUM([1]START:END!K184)</f>
        <v>0</v>
      </c>
      <c r="E68" s="142">
        <f>SUM([1]START:END!L184)</f>
        <v>0</v>
      </c>
      <c r="F68" s="142">
        <f>SUM([1]START:END!M184)</f>
        <v>0</v>
      </c>
      <c r="G68" s="142">
        <f t="shared" si="3"/>
        <v>0</v>
      </c>
      <c r="H68" s="142">
        <f>SUM([1]START:END!O184)</f>
        <v>0</v>
      </c>
      <c r="I68" s="142">
        <f t="shared" si="4"/>
        <v>3.5493820905685422E-5</v>
      </c>
      <c r="J68" s="143">
        <f t="shared" si="5"/>
        <v>-1.6927719116210938E-5</v>
      </c>
      <c r="K68" s="143">
        <f>SUM([1]START:END!R184)</f>
        <v>0</v>
      </c>
      <c r="L68" s="143">
        <f t="shared" si="6"/>
        <v>-1.6927719116210938E-5</v>
      </c>
    </row>
    <row r="69" spans="1:12" s="34" customFormat="1" x14ac:dyDescent="0.25">
      <c r="A69" s="146">
        <f t="shared" si="1"/>
        <v>2024</v>
      </c>
      <c r="B69" s="146">
        <f t="shared" si="0"/>
        <v>2</v>
      </c>
      <c r="C69" s="142">
        <f t="shared" si="2"/>
        <v>3.5493820905685422E-5</v>
      </c>
      <c r="D69" s="142">
        <f>SUM([1]START:END!K185)</f>
        <v>0</v>
      </c>
      <c r="E69" s="142">
        <f>SUM([1]START:END!L185)</f>
        <v>0</v>
      </c>
      <c r="F69" s="142">
        <f>SUM([1]START:END!M185)</f>
        <v>0</v>
      </c>
      <c r="G69" s="142">
        <f t="shared" si="3"/>
        <v>0</v>
      </c>
      <c r="H69" s="142">
        <f>SUM([1]START:END!O185)</f>
        <v>0</v>
      </c>
      <c r="I69" s="142">
        <f t="shared" si="4"/>
        <v>3.5493820905685422E-5</v>
      </c>
      <c r="J69" s="143">
        <f t="shared" si="5"/>
        <v>-1.6927719116210938E-5</v>
      </c>
      <c r="K69" s="143">
        <f>SUM([1]START:END!R185)</f>
        <v>0</v>
      </c>
      <c r="L69" s="143">
        <f t="shared" si="6"/>
        <v>-1.6927719116210938E-5</v>
      </c>
    </row>
    <row r="70" spans="1:12" s="34" customFormat="1" x14ac:dyDescent="0.25">
      <c r="A70" s="146">
        <f t="shared" si="1"/>
        <v>2024</v>
      </c>
      <c r="B70" s="146">
        <f t="shared" si="0"/>
        <v>3</v>
      </c>
      <c r="C70" s="142">
        <f t="shared" si="2"/>
        <v>3.5493820905685422E-5</v>
      </c>
      <c r="D70" s="142">
        <f>SUM([1]START:END!K186)</f>
        <v>0</v>
      </c>
      <c r="E70" s="142">
        <f>SUM([1]START:END!L186)</f>
        <v>0</v>
      </c>
      <c r="F70" s="142">
        <f>SUM([1]START:END!M186)</f>
        <v>0</v>
      </c>
      <c r="G70" s="142">
        <f t="shared" si="3"/>
        <v>0</v>
      </c>
      <c r="H70" s="142">
        <f>SUM([1]START:END!O186)</f>
        <v>0</v>
      </c>
      <c r="I70" s="142">
        <f t="shared" si="4"/>
        <v>3.5493820905685422E-5</v>
      </c>
      <c r="J70" s="143">
        <f t="shared" si="5"/>
        <v>-1.6927719116210938E-5</v>
      </c>
      <c r="K70" s="143">
        <f>SUM([1]START:END!R186)</f>
        <v>0</v>
      </c>
      <c r="L70" s="143">
        <f t="shared" si="6"/>
        <v>-1.6927719116210938E-5</v>
      </c>
    </row>
    <row r="71" spans="1:12" s="34" customFormat="1" x14ac:dyDescent="0.25">
      <c r="A71" s="146">
        <f t="shared" si="1"/>
        <v>2024</v>
      </c>
      <c r="B71" s="146">
        <f t="shared" si="0"/>
        <v>4</v>
      </c>
      <c r="C71" s="142">
        <f t="shared" si="2"/>
        <v>3.5493820905685422E-5</v>
      </c>
      <c r="D71" s="142">
        <f>SUM([1]START:END!K187)</f>
        <v>0</v>
      </c>
      <c r="E71" s="142">
        <f>SUM([1]START:END!L187)</f>
        <v>0</v>
      </c>
      <c r="F71" s="142">
        <f>SUM([1]START:END!M187)</f>
        <v>0</v>
      </c>
      <c r="G71" s="142">
        <f t="shared" si="3"/>
        <v>0</v>
      </c>
      <c r="H71" s="142">
        <f>SUM([1]START:END!O187)</f>
        <v>0</v>
      </c>
      <c r="I71" s="142">
        <f t="shared" si="4"/>
        <v>3.5493820905685422E-5</v>
      </c>
      <c r="J71" s="143">
        <f t="shared" si="5"/>
        <v>-1.6927719116210938E-5</v>
      </c>
      <c r="K71" s="143">
        <f>SUM([1]START:END!R187)</f>
        <v>0</v>
      </c>
      <c r="L71" s="143">
        <f t="shared" si="6"/>
        <v>-1.6927719116210938E-5</v>
      </c>
    </row>
    <row r="72" spans="1:12" s="34" customFormat="1" x14ac:dyDescent="0.25">
      <c r="A72" s="146">
        <f t="shared" si="1"/>
        <v>2024</v>
      </c>
      <c r="B72" s="146">
        <f t="shared" si="0"/>
        <v>5</v>
      </c>
      <c r="C72" s="142">
        <f t="shared" si="2"/>
        <v>3.5493820905685422E-5</v>
      </c>
      <c r="D72" s="142">
        <f>SUM([1]START:END!K188)</f>
        <v>0</v>
      </c>
      <c r="E72" s="142">
        <f>SUM([1]START:END!L188)</f>
        <v>0</v>
      </c>
      <c r="F72" s="142">
        <f>SUM([1]START:END!M188)</f>
        <v>0</v>
      </c>
      <c r="G72" s="142">
        <f t="shared" si="3"/>
        <v>0</v>
      </c>
      <c r="H72" s="142">
        <f>SUM([1]START:END!O188)</f>
        <v>0</v>
      </c>
      <c r="I72" s="142">
        <f t="shared" si="4"/>
        <v>3.5493820905685422E-5</v>
      </c>
      <c r="J72" s="143">
        <f t="shared" si="5"/>
        <v>-1.6927719116210938E-5</v>
      </c>
      <c r="K72" s="143">
        <f>SUM([1]START:END!R188)</f>
        <v>0</v>
      </c>
      <c r="L72" s="143">
        <f t="shared" si="6"/>
        <v>-1.6927719116210938E-5</v>
      </c>
    </row>
    <row r="73" spans="1:12" s="34" customFormat="1" x14ac:dyDescent="0.25">
      <c r="A73" s="146">
        <f t="shared" si="1"/>
        <v>2024</v>
      </c>
      <c r="B73" s="146">
        <f t="shared" ref="B73:B136" si="7">IF(B72=12,1,B72+1)</f>
        <v>6</v>
      </c>
      <c r="C73" s="142">
        <f t="shared" si="2"/>
        <v>3.5493820905685422E-5</v>
      </c>
      <c r="D73" s="142">
        <f>SUM([1]START:END!K189)</f>
        <v>0</v>
      </c>
      <c r="E73" s="142">
        <f>SUM([1]START:END!L189)</f>
        <v>0</v>
      </c>
      <c r="F73" s="142">
        <f>SUM([1]START:END!M189)</f>
        <v>0</v>
      </c>
      <c r="G73" s="142">
        <f t="shared" si="3"/>
        <v>0</v>
      </c>
      <c r="H73" s="142">
        <f>SUM([1]START:END!O189)</f>
        <v>0</v>
      </c>
      <c r="I73" s="142">
        <f t="shared" si="4"/>
        <v>3.5493820905685422E-5</v>
      </c>
      <c r="J73" s="143">
        <f t="shared" si="5"/>
        <v>-1.6927719116210938E-5</v>
      </c>
      <c r="K73" s="143">
        <f>SUM([1]START:END!R189)</f>
        <v>0</v>
      </c>
      <c r="L73" s="143">
        <f t="shared" si="6"/>
        <v>-1.6927719116210938E-5</v>
      </c>
    </row>
    <row r="74" spans="1:12" s="34" customFormat="1" x14ac:dyDescent="0.25">
      <c r="A74" s="146">
        <f t="shared" ref="A74:A137" si="8">IF(B74=1,A73+1,A73)</f>
        <v>2024</v>
      </c>
      <c r="B74" s="146">
        <f t="shared" si="7"/>
        <v>7</v>
      </c>
      <c r="C74" s="142">
        <f t="shared" ref="C74:C137" si="9">I73</f>
        <v>3.5493820905685422E-5</v>
      </c>
      <c r="D74" s="142">
        <f>SUM([1]START:END!K190)</f>
        <v>0</v>
      </c>
      <c r="E74" s="142">
        <f>SUM([1]START:END!L190)</f>
        <v>0</v>
      </c>
      <c r="F74" s="142">
        <f>SUM([1]START:END!M190)</f>
        <v>0</v>
      </c>
      <c r="G74" s="142">
        <f t="shared" ref="G74:G137" si="10">SUM(D74:F74)</f>
        <v>0</v>
      </c>
      <c r="H74" s="142">
        <f>SUM([1]START:END!O190)</f>
        <v>0</v>
      </c>
      <c r="I74" s="142">
        <f t="shared" ref="I74:I137" si="11">SUM(C74,G74,H74)</f>
        <v>3.5493820905685422E-5</v>
      </c>
      <c r="J74" s="143">
        <f t="shared" ref="J74:J137" si="12">L73</f>
        <v>-1.6927719116210938E-5</v>
      </c>
      <c r="K74" s="143">
        <f>SUM([1]START:END!R190)</f>
        <v>0</v>
      </c>
      <c r="L74" s="143">
        <f t="shared" ref="L74:L137" si="13">SUM(J74:K74)</f>
        <v>-1.6927719116210938E-5</v>
      </c>
    </row>
    <row r="75" spans="1:12" s="34" customFormat="1" x14ac:dyDescent="0.25">
      <c r="A75" s="146">
        <f t="shared" si="8"/>
        <v>2024</v>
      </c>
      <c r="B75" s="146">
        <f t="shared" si="7"/>
        <v>8</v>
      </c>
      <c r="C75" s="142">
        <f t="shared" si="9"/>
        <v>3.5493820905685422E-5</v>
      </c>
      <c r="D75" s="142">
        <f>SUM([1]START:END!K191)</f>
        <v>0</v>
      </c>
      <c r="E75" s="142">
        <f>SUM([1]START:END!L191)</f>
        <v>0</v>
      </c>
      <c r="F75" s="142">
        <f>SUM([1]START:END!M191)</f>
        <v>0</v>
      </c>
      <c r="G75" s="142">
        <f t="shared" si="10"/>
        <v>0</v>
      </c>
      <c r="H75" s="142">
        <f>SUM([1]START:END!O191)</f>
        <v>0</v>
      </c>
      <c r="I75" s="142">
        <f t="shared" si="11"/>
        <v>3.5493820905685422E-5</v>
      </c>
      <c r="J75" s="143">
        <f t="shared" si="12"/>
        <v>-1.6927719116210938E-5</v>
      </c>
      <c r="K75" s="143">
        <f>SUM([1]START:END!R191)</f>
        <v>0</v>
      </c>
      <c r="L75" s="143">
        <f t="shared" si="13"/>
        <v>-1.6927719116210938E-5</v>
      </c>
    </row>
    <row r="76" spans="1:12" s="34" customFormat="1" x14ac:dyDescent="0.25">
      <c r="A76" s="146">
        <f t="shared" si="8"/>
        <v>2024</v>
      </c>
      <c r="B76" s="146">
        <f t="shared" si="7"/>
        <v>9</v>
      </c>
      <c r="C76" s="142">
        <f t="shared" si="9"/>
        <v>3.5493820905685422E-5</v>
      </c>
      <c r="D76" s="142">
        <f>SUM([1]START:END!K192)</f>
        <v>0</v>
      </c>
      <c r="E76" s="142">
        <f>SUM([1]START:END!L192)</f>
        <v>0</v>
      </c>
      <c r="F76" s="142">
        <f>SUM([1]START:END!M192)</f>
        <v>0</v>
      </c>
      <c r="G76" s="142">
        <f t="shared" si="10"/>
        <v>0</v>
      </c>
      <c r="H76" s="142">
        <f>SUM([1]START:END!O192)</f>
        <v>0</v>
      </c>
      <c r="I76" s="142">
        <f t="shared" si="11"/>
        <v>3.5493820905685422E-5</v>
      </c>
      <c r="J76" s="143">
        <f t="shared" si="12"/>
        <v>-1.6927719116210938E-5</v>
      </c>
      <c r="K76" s="143">
        <f>SUM([1]START:END!R192)</f>
        <v>0</v>
      </c>
      <c r="L76" s="143">
        <f t="shared" si="13"/>
        <v>-1.6927719116210938E-5</v>
      </c>
    </row>
    <row r="77" spans="1:12" s="34" customFormat="1" x14ac:dyDescent="0.25">
      <c r="A77" s="146">
        <f t="shared" si="8"/>
        <v>2024</v>
      </c>
      <c r="B77" s="146">
        <f t="shared" si="7"/>
        <v>10</v>
      </c>
      <c r="C77" s="142">
        <f t="shared" si="9"/>
        <v>3.5493820905685422E-5</v>
      </c>
      <c r="D77" s="142">
        <f>SUM([1]START:END!K193)</f>
        <v>0</v>
      </c>
      <c r="E77" s="142">
        <f>SUM([1]START:END!L193)</f>
        <v>0</v>
      </c>
      <c r="F77" s="142">
        <f>SUM([1]START:END!M193)</f>
        <v>0</v>
      </c>
      <c r="G77" s="142">
        <f t="shared" si="10"/>
        <v>0</v>
      </c>
      <c r="H77" s="142">
        <f>SUM([1]START:END!O193)</f>
        <v>0</v>
      </c>
      <c r="I77" s="142">
        <f t="shared" si="11"/>
        <v>3.5493820905685422E-5</v>
      </c>
      <c r="J77" s="143">
        <f t="shared" si="12"/>
        <v>-1.6927719116210938E-5</v>
      </c>
      <c r="K77" s="143">
        <f>SUM([1]START:END!R193)</f>
        <v>0</v>
      </c>
      <c r="L77" s="143">
        <f t="shared" si="13"/>
        <v>-1.6927719116210938E-5</v>
      </c>
    </row>
    <row r="78" spans="1:12" s="34" customFormat="1" x14ac:dyDescent="0.25">
      <c r="A78" s="146">
        <f t="shared" si="8"/>
        <v>2024</v>
      </c>
      <c r="B78" s="146">
        <f t="shared" si="7"/>
        <v>11</v>
      </c>
      <c r="C78" s="142">
        <f t="shared" si="9"/>
        <v>3.5493820905685422E-5</v>
      </c>
      <c r="D78" s="142">
        <f>SUM([1]START:END!K194)</f>
        <v>0</v>
      </c>
      <c r="E78" s="142">
        <f>SUM([1]START:END!L194)</f>
        <v>0</v>
      </c>
      <c r="F78" s="142">
        <f>SUM([1]START:END!M194)</f>
        <v>0</v>
      </c>
      <c r="G78" s="142">
        <f t="shared" si="10"/>
        <v>0</v>
      </c>
      <c r="H78" s="142">
        <f>SUM([1]START:END!O194)</f>
        <v>0</v>
      </c>
      <c r="I78" s="142">
        <f t="shared" si="11"/>
        <v>3.5493820905685422E-5</v>
      </c>
      <c r="J78" s="143">
        <f t="shared" si="12"/>
        <v>-1.6927719116210938E-5</v>
      </c>
      <c r="K78" s="143">
        <f>SUM([1]START:END!R194)</f>
        <v>0</v>
      </c>
      <c r="L78" s="143">
        <f t="shared" si="13"/>
        <v>-1.6927719116210938E-5</v>
      </c>
    </row>
    <row r="79" spans="1:12" s="34" customFormat="1" x14ac:dyDescent="0.25">
      <c r="A79" s="146">
        <f t="shared" si="8"/>
        <v>2024</v>
      </c>
      <c r="B79" s="146">
        <f t="shared" si="7"/>
        <v>12</v>
      </c>
      <c r="C79" s="142">
        <f t="shared" si="9"/>
        <v>3.5493820905685422E-5</v>
      </c>
      <c r="D79" s="142">
        <f>SUM([1]START:END!K195)</f>
        <v>0</v>
      </c>
      <c r="E79" s="142">
        <f>SUM([1]START:END!L195)</f>
        <v>0</v>
      </c>
      <c r="F79" s="142">
        <f>SUM([1]START:END!M195)</f>
        <v>0</v>
      </c>
      <c r="G79" s="142">
        <f t="shared" si="10"/>
        <v>0</v>
      </c>
      <c r="H79" s="142">
        <f>SUM([1]START:END!O195)</f>
        <v>0</v>
      </c>
      <c r="I79" s="142">
        <f t="shared" si="11"/>
        <v>3.5493820905685422E-5</v>
      </c>
      <c r="J79" s="143">
        <f t="shared" si="12"/>
        <v>-1.6927719116210938E-5</v>
      </c>
      <c r="K79" s="143">
        <f>SUM([1]START:END!R195)</f>
        <v>0</v>
      </c>
      <c r="L79" s="143">
        <f t="shared" si="13"/>
        <v>-1.6927719116210938E-5</v>
      </c>
    </row>
    <row r="80" spans="1:12" s="34" customFormat="1" x14ac:dyDescent="0.25">
      <c r="A80" s="146">
        <f t="shared" si="8"/>
        <v>2025</v>
      </c>
      <c r="B80" s="146">
        <f t="shared" si="7"/>
        <v>1</v>
      </c>
      <c r="C80" s="142">
        <f t="shared" si="9"/>
        <v>3.5493820905685422E-5</v>
      </c>
      <c r="D80" s="142">
        <f>SUM([1]START:END!K196)</f>
        <v>0</v>
      </c>
      <c r="E80" s="142">
        <f>SUM([1]START:END!L196)</f>
        <v>0</v>
      </c>
      <c r="F80" s="142">
        <f>SUM([1]START:END!M196)</f>
        <v>0</v>
      </c>
      <c r="G80" s="142">
        <f t="shared" si="10"/>
        <v>0</v>
      </c>
      <c r="H80" s="142">
        <f>SUM([1]START:END!O196)</f>
        <v>0</v>
      </c>
      <c r="I80" s="142">
        <f t="shared" si="11"/>
        <v>3.5493820905685422E-5</v>
      </c>
      <c r="J80" s="143">
        <f t="shared" si="12"/>
        <v>-1.6927719116210938E-5</v>
      </c>
      <c r="K80" s="143">
        <f>SUM([1]START:END!R196)</f>
        <v>0</v>
      </c>
      <c r="L80" s="143">
        <f t="shared" si="13"/>
        <v>-1.6927719116210938E-5</v>
      </c>
    </row>
    <row r="81" spans="1:12" s="34" customFormat="1" x14ac:dyDescent="0.25">
      <c r="A81" s="146">
        <f t="shared" si="8"/>
        <v>2025</v>
      </c>
      <c r="B81" s="146">
        <f t="shared" si="7"/>
        <v>2</v>
      </c>
      <c r="C81" s="142">
        <f t="shared" si="9"/>
        <v>3.5493820905685422E-5</v>
      </c>
      <c r="D81" s="142">
        <f>SUM([1]START:END!K197)</f>
        <v>0</v>
      </c>
      <c r="E81" s="142">
        <f>SUM([1]START:END!L197)</f>
        <v>0</v>
      </c>
      <c r="F81" s="142">
        <f>SUM([1]START:END!M197)</f>
        <v>0</v>
      </c>
      <c r="G81" s="142">
        <f t="shared" si="10"/>
        <v>0</v>
      </c>
      <c r="H81" s="142">
        <f>SUM([1]START:END!O197)</f>
        <v>0</v>
      </c>
      <c r="I81" s="142">
        <f t="shared" si="11"/>
        <v>3.5493820905685422E-5</v>
      </c>
      <c r="J81" s="143">
        <f t="shared" si="12"/>
        <v>-1.6927719116210938E-5</v>
      </c>
      <c r="K81" s="143">
        <f>SUM([1]START:END!R197)</f>
        <v>0</v>
      </c>
      <c r="L81" s="143">
        <f t="shared" si="13"/>
        <v>-1.6927719116210938E-5</v>
      </c>
    </row>
    <row r="82" spans="1:12" s="34" customFormat="1" x14ac:dyDescent="0.25">
      <c r="A82" s="146">
        <f t="shared" si="8"/>
        <v>2025</v>
      </c>
      <c r="B82" s="146">
        <f t="shared" si="7"/>
        <v>3</v>
      </c>
      <c r="C82" s="142">
        <f t="shared" si="9"/>
        <v>3.5493820905685422E-5</v>
      </c>
      <c r="D82" s="142">
        <f>SUM([1]START:END!K198)</f>
        <v>0</v>
      </c>
      <c r="E82" s="142">
        <f>SUM([1]START:END!L198)</f>
        <v>0</v>
      </c>
      <c r="F82" s="142">
        <f>SUM([1]START:END!M198)</f>
        <v>0</v>
      </c>
      <c r="G82" s="142">
        <f t="shared" si="10"/>
        <v>0</v>
      </c>
      <c r="H82" s="142">
        <f>SUM([1]START:END!O198)</f>
        <v>0</v>
      </c>
      <c r="I82" s="142">
        <f t="shared" si="11"/>
        <v>3.5493820905685422E-5</v>
      </c>
      <c r="J82" s="143">
        <f t="shared" si="12"/>
        <v>-1.6927719116210938E-5</v>
      </c>
      <c r="K82" s="143">
        <f>SUM([1]START:END!R198)</f>
        <v>0</v>
      </c>
      <c r="L82" s="143">
        <f t="shared" si="13"/>
        <v>-1.6927719116210938E-5</v>
      </c>
    </row>
    <row r="83" spans="1:12" s="34" customFormat="1" x14ac:dyDescent="0.25">
      <c r="A83" s="146">
        <f t="shared" si="8"/>
        <v>2025</v>
      </c>
      <c r="B83" s="146">
        <f t="shared" si="7"/>
        <v>4</v>
      </c>
      <c r="C83" s="142">
        <f t="shared" si="9"/>
        <v>3.5493820905685422E-5</v>
      </c>
      <c r="D83" s="142">
        <f>SUM([1]START:END!K199)</f>
        <v>0</v>
      </c>
      <c r="E83" s="142">
        <f>SUM([1]START:END!L199)</f>
        <v>0</v>
      </c>
      <c r="F83" s="142">
        <f>SUM([1]START:END!M199)</f>
        <v>0</v>
      </c>
      <c r="G83" s="142">
        <f t="shared" si="10"/>
        <v>0</v>
      </c>
      <c r="H83" s="142">
        <f>SUM([1]START:END!O199)</f>
        <v>0</v>
      </c>
      <c r="I83" s="142">
        <f t="shared" si="11"/>
        <v>3.5493820905685422E-5</v>
      </c>
      <c r="J83" s="143">
        <f t="shared" si="12"/>
        <v>-1.6927719116210938E-5</v>
      </c>
      <c r="K83" s="143">
        <f>SUM([1]START:END!R199)</f>
        <v>0</v>
      </c>
      <c r="L83" s="143">
        <f t="shared" si="13"/>
        <v>-1.6927719116210938E-5</v>
      </c>
    </row>
    <row r="84" spans="1:12" s="34" customFormat="1" x14ac:dyDescent="0.25">
      <c r="A84" s="146">
        <f t="shared" si="8"/>
        <v>2025</v>
      </c>
      <c r="B84" s="146">
        <f t="shared" si="7"/>
        <v>5</v>
      </c>
      <c r="C84" s="142">
        <f t="shared" si="9"/>
        <v>3.5493820905685422E-5</v>
      </c>
      <c r="D84" s="142">
        <f>SUM([1]START:END!K200)</f>
        <v>0</v>
      </c>
      <c r="E84" s="142">
        <f>SUM([1]START:END!L200)</f>
        <v>0</v>
      </c>
      <c r="F84" s="142">
        <f>SUM([1]START:END!M200)</f>
        <v>0</v>
      </c>
      <c r="G84" s="142">
        <f t="shared" si="10"/>
        <v>0</v>
      </c>
      <c r="H84" s="142">
        <f>SUM([1]START:END!O200)</f>
        <v>0</v>
      </c>
      <c r="I84" s="142">
        <f t="shared" si="11"/>
        <v>3.5493820905685422E-5</v>
      </c>
      <c r="J84" s="143">
        <f t="shared" si="12"/>
        <v>-1.6927719116210938E-5</v>
      </c>
      <c r="K84" s="143">
        <f>SUM([1]START:END!R200)</f>
        <v>0</v>
      </c>
      <c r="L84" s="143">
        <f t="shared" si="13"/>
        <v>-1.6927719116210938E-5</v>
      </c>
    </row>
    <row r="85" spans="1:12" s="34" customFormat="1" x14ac:dyDescent="0.25">
      <c r="A85" s="146">
        <f t="shared" si="8"/>
        <v>2025</v>
      </c>
      <c r="B85" s="146">
        <f t="shared" si="7"/>
        <v>6</v>
      </c>
      <c r="C85" s="142">
        <f t="shared" si="9"/>
        <v>3.5493820905685422E-5</v>
      </c>
      <c r="D85" s="142">
        <f>SUM([1]START:END!K201)</f>
        <v>0</v>
      </c>
      <c r="E85" s="142">
        <f>SUM([1]START:END!L201)</f>
        <v>0</v>
      </c>
      <c r="F85" s="142">
        <f>SUM([1]START:END!M201)</f>
        <v>0</v>
      </c>
      <c r="G85" s="142">
        <f t="shared" si="10"/>
        <v>0</v>
      </c>
      <c r="H85" s="142">
        <f>SUM([1]START:END!O201)</f>
        <v>0</v>
      </c>
      <c r="I85" s="142">
        <f t="shared" si="11"/>
        <v>3.5493820905685422E-5</v>
      </c>
      <c r="J85" s="143">
        <f t="shared" si="12"/>
        <v>-1.6927719116210938E-5</v>
      </c>
      <c r="K85" s="143">
        <f>SUM([1]START:END!R201)</f>
        <v>0</v>
      </c>
      <c r="L85" s="143">
        <f t="shared" si="13"/>
        <v>-1.6927719116210938E-5</v>
      </c>
    </row>
    <row r="86" spans="1:12" s="34" customFormat="1" x14ac:dyDescent="0.25">
      <c r="A86" s="146">
        <f t="shared" si="8"/>
        <v>2025</v>
      </c>
      <c r="B86" s="146">
        <f t="shared" si="7"/>
        <v>7</v>
      </c>
      <c r="C86" s="142">
        <f t="shared" si="9"/>
        <v>3.5493820905685422E-5</v>
      </c>
      <c r="D86" s="142">
        <f>SUM([1]START:END!K202)</f>
        <v>0</v>
      </c>
      <c r="E86" s="142">
        <f>SUM([1]START:END!L202)</f>
        <v>0</v>
      </c>
      <c r="F86" s="142">
        <f>SUM([1]START:END!M202)</f>
        <v>0</v>
      </c>
      <c r="G86" s="142">
        <f t="shared" si="10"/>
        <v>0</v>
      </c>
      <c r="H86" s="142">
        <f>SUM([1]START:END!O202)</f>
        <v>0</v>
      </c>
      <c r="I86" s="142">
        <f t="shared" si="11"/>
        <v>3.5493820905685422E-5</v>
      </c>
      <c r="J86" s="143">
        <f t="shared" si="12"/>
        <v>-1.6927719116210938E-5</v>
      </c>
      <c r="K86" s="143">
        <f>SUM([1]START:END!R202)</f>
        <v>0</v>
      </c>
      <c r="L86" s="143">
        <f t="shared" si="13"/>
        <v>-1.6927719116210938E-5</v>
      </c>
    </row>
    <row r="87" spans="1:12" s="34" customFormat="1" x14ac:dyDescent="0.25">
      <c r="A87" s="146">
        <f t="shared" si="8"/>
        <v>2025</v>
      </c>
      <c r="B87" s="146">
        <f t="shared" si="7"/>
        <v>8</v>
      </c>
      <c r="C87" s="142">
        <f t="shared" si="9"/>
        <v>3.5493820905685422E-5</v>
      </c>
      <c r="D87" s="142">
        <f>SUM([1]START:END!K203)</f>
        <v>0</v>
      </c>
      <c r="E87" s="142">
        <f>SUM([1]START:END!L203)</f>
        <v>0</v>
      </c>
      <c r="F87" s="142">
        <f>SUM([1]START:END!M203)</f>
        <v>0</v>
      </c>
      <c r="G87" s="142">
        <f t="shared" si="10"/>
        <v>0</v>
      </c>
      <c r="H87" s="142">
        <f>SUM([1]START:END!O203)</f>
        <v>0</v>
      </c>
      <c r="I87" s="142">
        <f t="shared" si="11"/>
        <v>3.5493820905685422E-5</v>
      </c>
      <c r="J87" s="143">
        <f t="shared" si="12"/>
        <v>-1.6927719116210938E-5</v>
      </c>
      <c r="K87" s="143">
        <f>SUM([1]START:END!R203)</f>
        <v>0</v>
      </c>
      <c r="L87" s="143">
        <f t="shared" si="13"/>
        <v>-1.6927719116210938E-5</v>
      </c>
    </row>
    <row r="88" spans="1:12" s="34" customFormat="1" x14ac:dyDescent="0.25">
      <c r="A88" s="146">
        <f t="shared" si="8"/>
        <v>2025</v>
      </c>
      <c r="B88" s="146">
        <f t="shared" si="7"/>
        <v>9</v>
      </c>
      <c r="C88" s="142">
        <f t="shared" si="9"/>
        <v>3.5493820905685422E-5</v>
      </c>
      <c r="D88" s="142">
        <f>SUM([1]START:END!K204)</f>
        <v>0</v>
      </c>
      <c r="E88" s="142">
        <f>SUM([1]START:END!L204)</f>
        <v>0</v>
      </c>
      <c r="F88" s="142">
        <f>SUM([1]START:END!M204)</f>
        <v>0</v>
      </c>
      <c r="G88" s="142">
        <f t="shared" si="10"/>
        <v>0</v>
      </c>
      <c r="H88" s="142">
        <f>SUM([1]START:END!O204)</f>
        <v>0</v>
      </c>
      <c r="I88" s="142">
        <f t="shared" si="11"/>
        <v>3.5493820905685422E-5</v>
      </c>
      <c r="J88" s="143">
        <f t="shared" si="12"/>
        <v>-1.6927719116210938E-5</v>
      </c>
      <c r="K88" s="143">
        <f>SUM([1]START:END!R204)</f>
        <v>0</v>
      </c>
      <c r="L88" s="143">
        <f t="shared" si="13"/>
        <v>-1.6927719116210938E-5</v>
      </c>
    </row>
    <row r="89" spans="1:12" s="34" customFormat="1" x14ac:dyDescent="0.25">
      <c r="A89" s="146">
        <f t="shared" si="8"/>
        <v>2025</v>
      </c>
      <c r="B89" s="146">
        <f t="shared" si="7"/>
        <v>10</v>
      </c>
      <c r="C89" s="142">
        <f t="shared" si="9"/>
        <v>3.5493820905685422E-5</v>
      </c>
      <c r="D89" s="142">
        <f>SUM([1]START:END!K205)</f>
        <v>0</v>
      </c>
      <c r="E89" s="142">
        <f>SUM([1]START:END!L205)</f>
        <v>0</v>
      </c>
      <c r="F89" s="142">
        <f>SUM([1]START:END!M205)</f>
        <v>0</v>
      </c>
      <c r="G89" s="142">
        <f t="shared" si="10"/>
        <v>0</v>
      </c>
      <c r="H89" s="142">
        <f>SUM([1]START:END!O205)</f>
        <v>0</v>
      </c>
      <c r="I89" s="142">
        <f t="shared" si="11"/>
        <v>3.5493820905685422E-5</v>
      </c>
      <c r="J89" s="143">
        <f t="shared" si="12"/>
        <v>-1.6927719116210938E-5</v>
      </c>
      <c r="K89" s="143">
        <f>SUM([1]START:END!R205)</f>
        <v>0</v>
      </c>
      <c r="L89" s="143">
        <f t="shared" si="13"/>
        <v>-1.6927719116210938E-5</v>
      </c>
    </row>
    <row r="90" spans="1:12" s="34" customFormat="1" x14ac:dyDescent="0.25">
      <c r="A90" s="146">
        <f t="shared" si="8"/>
        <v>2025</v>
      </c>
      <c r="B90" s="146">
        <f t="shared" si="7"/>
        <v>11</v>
      </c>
      <c r="C90" s="142">
        <f t="shared" si="9"/>
        <v>3.5493820905685422E-5</v>
      </c>
      <c r="D90" s="142">
        <f>SUM([1]START:END!K206)</f>
        <v>0</v>
      </c>
      <c r="E90" s="142">
        <f>SUM([1]START:END!L206)</f>
        <v>0</v>
      </c>
      <c r="F90" s="142">
        <f>SUM([1]START:END!M206)</f>
        <v>0</v>
      </c>
      <c r="G90" s="142">
        <f t="shared" si="10"/>
        <v>0</v>
      </c>
      <c r="H90" s="142">
        <f>SUM([1]START:END!O206)</f>
        <v>0</v>
      </c>
      <c r="I90" s="142">
        <f t="shared" si="11"/>
        <v>3.5493820905685422E-5</v>
      </c>
      <c r="J90" s="143">
        <f t="shared" si="12"/>
        <v>-1.6927719116210938E-5</v>
      </c>
      <c r="K90" s="143">
        <f>SUM([1]START:END!R206)</f>
        <v>0</v>
      </c>
      <c r="L90" s="143">
        <f t="shared" si="13"/>
        <v>-1.6927719116210938E-5</v>
      </c>
    </row>
    <row r="91" spans="1:12" s="34" customFormat="1" x14ac:dyDescent="0.25">
      <c r="A91" s="146">
        <f t="shared" si="8"/>
        <v>2025</v>
      </c>
      <c r="B91" s="146">
        <f t="shared" si="7"/>
        <v>12</v>
      </c>
      <c r="C91" s="142">
        <f t="shared" si="9"/>
        <v>3.5493820905685422E-5</v>
      </c>
      <c r="D91" s="142">
        <f>SUM([1]START:END!K207)</f>
        <v>0</v>
      </c>
      <c r="E91" s="142">
        <f>SUM([1]START:END!L207)</f>
        <v>0</v>
      </c>
      <c r="F91" s="142">
        <f>SUM([1]START:END!M207)</f>
        <v>0</v>
      </c>
      <c r="G91" s="142">
        <f t="shared" si="10"/>
        <v>0</v>
      </c>
      <c r="H91" s="142">
        <f>SUM([1]START:END!O207)</f>
        <v>0</v>
      </c>
      <c r="I91" s="142">
        <f t="shared" si="11"/>
        <v>3.5493820905685422E-5</v>
      </c>
      <c r="J91" s="143">
        <f t="shared" si="12"/>
        <v>-1.6927719116210938E-5</v>
      </c>
      <c r="K91" s="143">
        <f>SUM([1]START:END!R207)</f>
        <v>0</v>
      </c>
      <c r="L91" s="143">
        <f t="shared" si="13"/>
        <v>-1.6927719116210938E-5</v>
      </c>
    </row>
    <row r="92" spans="1:12" s="34" customFormat="1" x14ac:dyDescent="0.25">
      <c r="A92" s="146">
        <f t="shared" si="8"/>
        <v>2026</v>
      </c>
      <c r="B92" s="146">
        <f t="shared" si="7"/>
        <v>1</v>
      </c>
      <c r="C92" s="142">
        <f t="shared" si="9"/>
        <v>3.5493820905685422E-5</v>
      </c>
      <c r="D92" s="142">
        <f>SUM([1]START:END!K208)</f>
        <v>0</v>
      </c>
      <c r="E92" s="142">
        <f>SUM([1]START:END!L208)</f>
        <v>0</v>
      </c>
      <c r="F92" s="142">
        <f>SUM([1]START:END!M208)</f>
        <v>0</v>
      </c>
      <c r="G92" s="142">
        <f t="shared" si="10"/>
        <v>0</v>
      </c>
      <c r="H92" s="142">
        <f>SUM([1]START:END!O208)</f>
        <v>0</v>
      </c>
      <c r="I92" s="142">
        <f t="shared" si="11"/>
        <v>3.5493820905685422E-5</v>
      </c>
      <c r="J92" s="143">
        <f t="shared" si="12"/>
        <v>-1.6927719116210938E-5</v>
      </c>
      <c r="K92" s="143">
        <f>SUM([1]START:END!R208)</f>
        <v>0</v>
      </c>
      <c r="L92" s="143">
        <f t="shared" si="13"/>
        <v>-1.6927719116210938E-5</v>
      </c>
    </row>
    <row r="93" spans="1:12" s="34" customFormat="1" x14ac:dyDescent="0.25">
      <c r="A93" s="146">
        <f t="shared" si="8"/>
        <v>2026</v>
      </c>
      <c r="B93" s="146">
        <f t="shared" si="7"/>
        <v>2</v>
      </c>
      <c r="C93" s="142">
        <f t="shared" si="9"/>
        <v>3.5493820905685422E-5</v>
      </c>
      <c r="D93" s="142">
        <f>SUM([1]START:END!K209)</f>
        <v>0</v>
      </c>
      <c r="E93" s="142">
        <f>SUM([1]START:END!L209)</f>
        <v>0</v>
      </c>
      <c r="F93" s="142">
        <f>SUM([1]START:END!M209)</f>
        <v>0</v>
      </c>
      <c r="G93" s="142">
        <f t="shared" si="10"/>
        <v>0</v>
      </c>
      <c r="H93" s="142">
        <f>SUM([1]START:END!O209)</f>
        <v>0</v>
      </c>
      <c r="I93" s="142">
        <f t="shared" si="11"/>
        <v>3.5493820905685422E-5</v>
      </c>
      <c r="J93" s="143">
        <f t="shared" si="12"/>
        <v>-1.6927719116210938E-5</v>
      </c>
      <c r="K93" s="143">
        <f>SUM([1]START:END!R209)</f>
        <v>0</v>
      </c>
      <c r="L93" s="143">
        <f t="shared" si="13"/>
        <v>-1.6927719116210938E-5</v>
      </c>
    </row>
    <row r="94" spans="1:12" s="34" customFormat="1" x14ac:dyDescent="0.25">
      <c r="A94" s="146">
        <f t="shared" si="8"/>
        <v>2026</v>
      </c>
      <c r="B94" s="146">
        <f t="shared" si="7"/>
        <v>3</v>
      </c>
      <c r="C94" s="142">
        <f t="shared" si="9"/>
        <v>3.5493820905685422E-5</v>
      </c>
      <c r="D94" s="142">
        <f>SUM([1]START:END!K210)</f>
        <v>0</v>
      </c>
      <c r="E94" s="142">
        <f>SUM([1]START:END!L210)</f>
        <v>0</v>
      </c>
      <c r="F94" s="142">
        <f>SUM([1]START:END!M210)</f>
        <v>0</v>
      </c>
      <c r="G94" s="142">
        <f t="shared" si="10"/>
        <v>0</v>
      </c>
      <c r="H94" s="142">
        <f>SUM([1]START:END!O210)</f>
        <v>0</v>
      </c>
      <c r="I94" s="142">
        <f t="shared" si="11"/>
        <v>3.5493820905685422E-5</v>
      </c>
      <c r="J94" s="143">
        <f t="shared" si="12"/>
        <v>-1.6927719116210938E-5</v>
      </c>
      <c r="K94" s="143">
        <f>SUM([1]START:END!R210)</f>
        <v>0</v>
      </c>
      <c r="L94" s="143">
        <f t="shared" si="13"/>
        <v>-1.6927719116210938E-5</v>
      </c>
    </row>
    <row r="95" spans="1:12" s="34" customFormat="1" x14ac:dyDescent="0.25">
      <c r="A95" s="146">
        <f t="shared" si="8"/>
        <v>2026</v>
      </c>
      <c r="B95" s="146">
        <f t="shared" si="7"/>
        <v>4</v>
      </c>
      <c r="C95" s="142">
        <f t="shared" si="9"/>
        <v>3.5493820905685422E-5</v>
      </c>
      <c r="D95" s="142">
        <f>SUM([1]START:END!K211)</f>
        <v>0</v>
      </c>
      <c r="E95" s="142">
        <f>SUM([1]START:END!L211)</f>
        <v>0</v>
      </c>
      <c r="F95" s="142">
        <f>SUM([1]START:END!M211)</f>
        <v>0</v>
      </c>
      <c r="G95" s="142">
        <f t="shared" si="10"/>
        <v>0</v>
      </c>
      <c r="H95" s="142">
        <f>SUM([1]START:END!O211)</f>
        <v>0</v>
      </c>
      <c r="I95" s="142">
        <f t="shared" si="11"/>
        <v>3.5493820905685422E-5</v>
      </c>
      <c r="J95" s="143">
        <f t="shared" si="12"/>
        <v>-1.6927719116210938E-5</v>
      </c>
      <c r="K95" s="143">
        <f>SUM([1]START:END!R211)</f>
        <v>0</v>
      </c>
      <c r="L95" s="143">
        <f t="shared" si="13"/>
        <v>-1.6927719116210938E-5</v>
      </c>
    </row>
    <row r="96" spans="1:12" s="34" customFormat="1" x14ac:dyDescent="0.25">
      <c r="A96" s="146">
        <f t="shared" si="8"/>
        <v>2026</v>
      </c>
      <c r="B96" s="146">
        <f t="shared" si="7"/>
        <v>5</v>
      </c>
      <c r="C96" s="142">
        <f t="shared" si="9"/>
        <v>3.5493820905685422E-5</v>
      </c>
      <c r="D96" s="142">
        <f>SUM([1]START:END!K212)</f>
        <v>0</v>
      </c>
      <c r="E96" s="142">
        <f>SUM([1]START:END!L212)</f>
        <v>0</v>
      </c>
      <c r="F96" s="142">
        <f>SUM([1]START:END!M212)</f>
        <v>0</v>
      </c>
      <c r="G96" s="142">
        <f t="shared" si="10"/>
        <v>0</v>
      </c>
      <c r="H96" s="142">
        <f>SUM([1]START:END!O212)</f>
        <v>0</v>
      </c>
      <c r="I96" s="142">
        <f t="shared" si="11"/>
        <v>3.5493820905685422E-5</v>
      </c>
      <c r="J96" s="143">
        <f t="shared" si="12"/>
        <v>-1.6927719116210938E-5</v>
      </c>
      <c r="K96" s="143">
        <f>SUM([1]START:END!R212)</f>
        <v>0</v>
      </c>
      <c r="L96" s="143">
        <f t="shared" si="13"/>
        <v>-1.6927719116210938E-5</v>
      </c>
    </row>
    <row r="97" spans="1:12" s="34" customFormat="1" x14ac:dyDescent="0.25">
      <c r="A97" s="146">
        <f t="shared" si="8"/>
        <v>2026</v>
      </c>
      <c r="B97" s="146">
        <f t="shared" si="7"/>
        <v>6</v>
      </c>
      <c r="C97" s="142">
        <f t="shared" si="9"/>
        <v>3.5493820905685422E-5</v>
      </c>
      <c r="D97" s="142">
        <f>SUM([1]START:END!K213)</f>
        <v>0</v>
      </c>
      <c r="E97" s="142">
        <f>SUM([1]START:END!L213)</f>
        <v>0</v>
      </c>
      <c r="F97" s="142">
        <f>SUM([1]START:END!M213)</f>
        <v>0</v>
      </c>
      <c r="G97" s="142">
        <f t="shared" si="10"/>
        <v>0</v>
      </c>
      <c r="H97" s="142">
        <f>SUM([1]START:END!O213)</f>
        <v>0</v>
      </c>
      <c r="I97" s="142">
        <f t="shared" si="11"/>
        <v>3.5493820905685422E-5</v>
      </c>
      <c r="J97" s="143">
        <f t="shared" si="12"/>
        <v>-1.6927719116210938E-5</v>
      </c>
      <c r="K97" s="143">
        <f>SUM([1]START:END!R213)</f>
        <v>0</v>
      </c>
      <c r="L97" s="143">
        <f t="shared" si="13"/>
        <v>-1.6927719116210938E-5</v>
      </c>
    </row>
    <row r="98" spans="1:12" s="34" customFormat="1" x14ac:dyDescent="0.25">
      <c r="A98" s="146">
        <f t="shared" si="8"/>
        <v>2026</v>
      </c>
      <c r="B98" s="146">
        <f t="shared" si="7"/>
        <v>7</v>
      </c>
      <c r="C98" s="142">
        <f t="shared" si="9"/>
        <v>3.5493820905685422E-5</v>
      </c>
      <c r="D98" s="142">
        <f>SUM([1]START:END!K214)</f>
        <v>0</v>
      </c>
      <c r="E98" s="142">
        <f>SUM([1]START:END!L214)</f>
        <v>0</v>
      </c>
      <c r="F98" s="142">
        <f>SUM([1]START:END!M214)</f>
        <v>0</v>
      </c>
      <c r="G98" s="142">
        <f t="shared" si="10"/>
        <v>0</v>
      </c>
      <c r="H98" s="142">
        <f>SUM([1]START:END!O214)</f>
        <v>0</v>
      </c>
      <c r="I98" s="142">
        <f t="shared" si="11"/>
        <v>3.5493820905685422E-5</v>
      </c>
      <c r="J98" s="143">
        <f t="shared" si="12"/>
        <v>-1.6927719116210938E-5</v>
      </c>
      <c r="K98" s="143">
        <f>SUM([1]START:END!R214)</f>
        <v>0</v>
      </c>
      <c r="L98" s="143">
        <f t="shared" si="13"/>
        <v>-1.6927719116210938E-5</v>
      </c>
    </row>
    <row r="99" spans="1:12" s="34" customFormat="1" x14ac:dyDescent="0.25">
      <c r="A99" s="146">
        <f t="shared" si="8"/>
        <v>2026</v>
      </c>
      <c r="B99" s="146">
        <f t="shared" si="7"/>
        <v>8</v>
      </c>
      <c r="C99" s="142">
        <f t="shared" si="9"/>
        <v>3.5493820905685422E-5</v>
      </c>
      <c r="D99" s="142">
        <f>SUM([1]START:END!K215)</f>
        <v>0</v>
      </c>
      <c r="E99" s="142">
        <f>SUM([1]START:END!L215)</f>
        <v>0</v>
      </c>
      <c r="F99" s="142">
        <f>SUM([1]START:END!M215)</f>
        <v>0</v>
      </c>
      <c r="G99" s="142">
        <f t="shared" si="10"/>
        <v>0</v>
      </c>
      <c r="H99" s="142">
        <f>SUM([1]START:END!O215)</f>
        <v>0</v>
      </c>
      <c r="I99" s="142">
        <f t="shared" si="11"/>
        <v>3.5493820905685422E-5</v>
      </c>
      <c r="J99" s="143">
        <f t="shared" si="12"/>
        <v>-1.6927719116210938E-5</v>
      </c>
      <c r="K99" s="143">
        <f>SUM([1]START:END!R215)</f>
        <v>0</v>
      </c>
      <c r="L99" s="143">
        <f t="shared" si="13"/>
        <v>-1.6927719116210938E-5</v>
      </c>
    </row>
    <row r="100" spans="1:12" s="34" customFormat="1" x14ac:dyDescent="0.25">
      <c r="A100" s="146">
        <f t="shared" si="8"/>
        <v>2026</v>
      </c>
      <c r="B100" s="146">
        <f t="shared" si="7"/>
        <v>9</v>
      </c>
      <c r="C100" s="142">
        <f t="shared" si="9"/>
        <v>3.5493820905685422E-5</v>
      </c>
      <c r="D100" s="142">
        <f>SUM([1]START:END!K216)</f>
        <v>0</v>
      </c>
      <c r="E100" s="142">
        <f>SUM([1]START:END!L216)</f>
        <v>0</v>
      </c>
      <c r="F100" s="142">
        <f>SUM([1]START:END!M216)</f>
        <v>0</v>
      </c>
      <c r="G100" s="142">
        <f t="shared" si="10"/>
        <v>0</v>
      </c>
      <c r="H100" s="142">
        <f>SUM([1]START:END!O216)</f>
        <v>0</v>
      </c>
      <c r="I100" s="142">
        <f t="shared" si="11"/>
        <v>3.5493820905685422E-5</v>
      </c>
      <c r="J100" s="143">
        <f t="shared" si="12"/>
        <v>-1.6927719116210938E-5</v>
      </c>
      <c r="K100" s="143">
        <f>SUM([1]START:END!R216)</f>
        <v>0</v>
      </c>
      <c r="L100" s="143">
        <f t="shared" si="13"/>
        <v>-1.6927719116210938E-5</v>
      </c>
    </row>
    <row r="101" spans="1:12" s="34" customFormat="1" x14ac:dyDescent="0.25">
      <c r="A101" s="146">
        <f t="shared" si="8"/>
        <v>2026</v>
      </c>
      <c r="B101" s="146">
        <f t="shared" si="7"/>
        <v>10</v>
      </c>
      <c r="C101" s="142">
        <f t="shared" si="9"/>
        <v>3.5493820905685422E-5</v>
      </c>
      <c r="D101" s="142">
        <f>SUM([1]START:END!K217)</f>
        <v>0</v>
      </c>
      <c r="E101" s="142">
        <f>SUM([1]START:END!L217)</f>
        <v>0</v>
      </c>
      <c r="F101" s="142">
        <f>SUM([1]START:END!M217)</f>
        <v>0</v>
      </c>
      <c r="G101" s="142">
        <f t="shared" si="10"/>
        <v>0</v>
      </c>
      <c r="H101" s="142">
        <f>SUM([1]START:END!O217)</f>
        <v>0</v>
      </c>
      <c r="I101" s="142">
        <f t="shared" si="11"/>
        <v>3.5493820905685422E-5</v>
      </c>
      <c r="J101" s="143">
        <f t="shared" si="12"/>
        <v>-1.6927719116210938E-5</v>
      </c>
      <c r="K101" s="143">
        <f>SUM([1]START:END!R217)</f>
        <v>0</v>
      </c>
      <c r="L101" s="143">
        <f t="shared" si="13"/>
        <v>-1.6927719116210938E-5</v>
      </c>
    </row>
    <row r="102" spans="1:12" s="34" customFormat="1" x14ac:dyDescent="0.25">
      <c r="A102" s="146">
        <f t="shared" si="8"/>
        <v>2026</v>
      </c>
      <c r="B102" s="146">
        <f t="shared" si="7"/>
        <v>11</v>
      </c>
      <c r="C102" s="142">
        <f t="shared" si="9"/>
        <v>3.5493820905685422E-5</v>
      </c>
      <c r="D102" s="142">
        <f>SUM([1]START:END!K218)</f>
        <v>0</v>
      </c>
      <c r="E102" s="142">
        <f>SUM([1]START:END!L218)</f>
        <v>0</v>
      </c>
      <c r="F102" s="142">
        <f>SUM([1]START:END!M218)</f>
        <v>0</v>
      </c>
      <c r="G102" s="142">
        <f t="shared" si="10"/>
        <v>0</v>
      </c>
      <c r="H102" s="142">
        <f>SUM([1]START:END!O218)</f>
        <v>0</v>
      </c>
      <c r="I102" s="142">
        <f t="shared" si="11"/>
        <v>3.5493820905685422E-5</v>
      </c>
      <c r="J102" s="143">
        <f t="shared" si="12"/>
        <v>-1.6927719116210938E-5</v>
      </c>
      <c r="K102" s="143">
        <f>SUM([1]START:END!R218)</f>
        <v>0</v>
      </c>
      <c r="L102" s="143">
        <f t="shared" si="13"/>
        <v>-1.6927719116210938E-5</v>
      </c>
    </row>
    <row r="103" spans="1:12" s="34" customFormat="1" x14ac:dyDescent="0.25">
      <c r="A103" s="146">
        <f t="shared" si="8"/>
        <v>2026</v>
      </c>
      <c r="B103" s="146">
        <f t="shared" si="7"/>
        <v>12</v>
      </c>
      <c r="C103" s="142">
        <f t="shared" si="9"/>
        <v>3.5493820905685422E-5</v>
      </c>
      <c r="D103" s="142">
        <f>SUM([1]START:END!K219)</f>
        <v>0</v>
      </c>
      <c r="E103" s="142">
        <f>SUM([1]START:END!L219)</f>
        <v>0</v>
      </c>
      <c r="F103" s="142">
        <f>SUM([1]START:END!M219)</f>
        <v>0</v>
      </c>
      <c r="G103" s="142">
        <f t="shared" si="10"/>
        <v>0</v>
      </c>
      <c r="H103" s="142">
        <f>SUM([1]START:END!O219)</f>
        <v>0</v>
      </c>
      <c r="I103" s="142">
        <f t="shared" si="11"/>
        <v>3.5493820905685422E-5</v>
      </c>
      <c r="J103" s="143">
        <f t="shared" si="12"/>
        <v>-1.6927719116210938E-5</v>
      </c>
      <c r="K103" s="143">
        <f>SUM([1]START:END!R219)</f>
        <v>0</v>
      </c>
      <c r="L103" s="143">
        <f t="shared" si="13"/>
        <v>-1.6927719116210938E-5</v>
      </c>
    </row>
    <row r="104" spans="1:12" s="34" customFormat="1" x14ac:dyDescent="0.25">
      <c r="A104" s="146">
        <f t="shared" si="8"/>
        <v>2027</v>
      </c>
      <c r="B104" s="146">
        <f t="shared" si="7"/>
        <v>1</v>
      </c>
      <c r="C104" s="142">
        <f t="shared" si="9"/>
        <v>3.5493820905685422E-5</v>
      </c>
      <c r="D104" s="142">
        <f>SUM([1]START:END!K220)</f>
        <v>0</v>
      </c>
      <c r="E104" s="142">
        <f>SUM([1]START:END!L220)</f>
        <v>0</v>
      </c>
      <c r="F104" s="142">
        <f>SUM([1]START:END!M220)</f>
        <v>0</v>
      </c>
      <c r="G104" s="142">
        <f t="shared" si="10"/>
        <v>0</v>
      </c>
      <c r="H104" s="142">
        <f>SUM([1]START:END!O220)</f>
        <v>0</v>
      </c>
      <c r="I104" s="142">
        <f t="shared" si="11"/>
        <v>3.5493820905685422E-5</v>
      </c>
      <c r="J104" s="143">
        <f t="shared" si="12"/>
        <v>-1.6927719116210938E-5</v>
      </c>
      <c r="K104" s="143">
        <f>SUM([1]START:END!R220)</f>
        <v>0</v>
      </c>
      <c r="L104" s="143">
        <f t="shared" si="13"/>
        <v>-1.6927719116210938E-5</v>
      </c>
    </row>
    <row r="105" spans="1:12" s="34" customFormat="1" x14ac:dyDescent="0.25">
      <c r="A105" s="146">
        <f t="shared" si="8"/>
        <v>2027</v>
      </c>
      <c r="B105" s="146">
        <f t="shared" si="7"/>
        <v>2</v>
      </c>
      <c r="C105" s="142">
        <f t="shared" si="9"/>
        <v>3.5493820905685422E-5</v>
      </c>
      <c r="D105" s="142">
        <f>SUM([1]START:END!K221)</f>
        <v>0</v>
      </c>
      <c r="E105" s="142">
        <f>SUM([1]START:END!L221)</f>
        <v>0</v>
      </c>
      <c r="F105" s="142">
        <f>SUM([1]START:END!M221)</f>
        <v>0</v>
      </c>
      <c r="G105" s="142">
        <f t="shared" si="10"/>
        <v>0</v>
      </c>
      <c r="H105" s="142">
        <f>SUM([1]START:END!O221)</f>
        <v>0</v>
      </c>
      <c r="I105" s="142">
        <f t="shared" si="11"/>
        <v>3.5493820905685422E-5</v>
      </c>
      <c r="J105" s="143">
        <f t="shared" si="12"/>
        <v>-1.6927719116210938E-5</v>
      </c>
      <c r="K105" s="143">
        <f>SUM([1]START:END!R221)</f>
        <v>0</v>
      </c>
      <c r="L105" s="143">
        <f t="shared" si="13"/>
        <v>-1.6927719116210938E-5</v>
      </c>
    </row>
    <row r="106" spans="1:12" s="34" customFormat="1" x14ac:dyDescent="0.25">
      <c r="A106" s="146">
        <f t="shared" si="8"/>
        <v>2027</v>
      </c>
      <c r="B106" s="146">
        <f t="shared" si="7"/>
        <v>3</v>
      </c>
      <c r="C106" s="142">
        <f t="shared" si="9"/>
        <v>3.5493820905685422E-5</v>
      </c>
      <c r="D106" s="142">
        <f>SUM([1]START:END!K222)</f>
        <v>0</v>
      </c>
      <c r="E106" s="142">
        <f>SUM([1]START:END!L222)</f>
        <v>0</v>
      </c>
      <c r="F106" s="142">
        <f>SUM([1]START:END!M222)</f>
        <v>0</v>
      </c>
      <c r="G106" s="142">
        <f t="shared" si="10"/>
        <v>0</v>
      </c>
      <c r="H106" s="142">
        <f>SUM([1]START:END!O222)</f>
        <v>0</v>
      </c>
      <c r="I106" s="142">
        <f t="shared" si="11"/>
        <v>3.5493820905685422E-5</v>
      </c>
      <c r="J106" s="143">
        <f t="shared" si="12"/>
        <v>-1.6927719116210938E-5</v>
      </c>
      <c r="K106" s="143">
        <f>SUM([1]START:END!R222)</f>
        <v>0</v>
      </c>
      <c r="L106" s="143">
        <f t="shared" si="13"/>
        <v>-1.6927719116210938E-5</v>
      </c>
    </row>
    <row r="107" spans="1:12" s="34" customFormat="1" x14ac:dyDescent="0.25">
      <c r="A107" s="146">
        <f t="shared" si="8"/>
        <v>2027</v>
      </c>
      <c r="B107" s="146">
        <f t="shared" si="7"/>
        <v>4</v>
      </c>
      <c r="C107" s="142">
        <f t="shared" si="9"/>
        <v>3.5493820905685422E-5</v>
      </c>
      <c r="D107" s="142">
        <f>SUM([1]START:END!K223)</f>
        <v>0</v>
      </c>
      <c r="E107" s="142">
        <f>SUM([1]START:END!L223)</f>
        <v>0</v>
      </c>
      <c r="F107" s="142">
        <f>SUM([1]START:END!M223)</f>
        <v>0</v>
      </c>
      <c r="G107" s="142">
        <f t="shared" si="10"/>
        <v>0</v>
      </c>
      <c r="H107" s="142">
        <f>SUM([1]START:END!O223)</f>
        <v>0</v>
      </c>
      <c r="I107" s="142">
        <f t="shared" si="11"/>
        <v>3.5493820905685422E-5</v>
      </c>
      <c r="J107" s="143">
        <f t="shared" si="12"/>
        <v>-1.6927719116210938E-5</v>
      </c>
      <c r="K107" s="143">
        <f>SUM([1]START:END!R223)</f>
        <v>0</v>
      </c>
      <c r="L107" s="143">
        <f t="shared" si="13"/>
        <v>-1.6927719116210938E-5</v>
      </c>
    </row>
    <row r="108" spans="1:12" s="34" customFormat="1" x14ac:dyDescent="0.25">
      <c r="A108" s="146">
        <f t="shared" si="8"/>
        <v>2027</v>
      </c>
      <c r="B108" s="146">
        <f t="shared" si="7"/>
        <v>5</v>
      </c>
      <c r="C108" s="142">
        <f t="shared" si="9"/>
        <v>3.5493820905685422E-5</v>
      </c>
      <c r="D108" s="142">
        <f>SUM([1]START:END!K224)</f>
        <v>0</v>
      </c>
      <c r="E108" s="142">
        <f>SUM([1]START:END!L224)</f>
        <v>0</v>
      </c>
      <c r="F108" s="142">
        <f>SUM([1]START:END!M224)</f>
        <v>0</v>
      </c>
      <c r="G108" s="142">
        <f t="shared" si="10"/>
        <v>0</v>
      </c>
      <c r="H108" s="142">
        <f>SUM([1]START:END!O224)</f>
        <v>0</v>
      </c>
      <c r="I108" s="142">
        <f t="shared" si="11"/>
        <v>3.5493820905685422E-5</v>
      </c>
      <c r="J108" s="143">
        <f t="shared" si="12"/>
        <v>-1.6927719116210938E-5</v>
      </c>
      <c r="K108" s="143">
        <f>SUM([1]START:END!R224)</f>
        <v>0</v>
      </c>
      <c r="L108" s="143">
        <f t="shared" si="13"/>
        <v>-1.6927719116210938E-5</v>
      </c>
    </row>
    <row r="109" spans="1:12" s="34" customFormat="1" x14ac:dyDescent="0.25">
      <c r="A109" s="146">
        <f t="shared" si="8"/>
        <v>2027</v>
      </c>
      <c r="B109" s="146">
        <f t="shared" si="7"/>
        <v>6</v>
      </c>
      <c r="C109" s="142">
        <f t="shared" si="9"/>
        <v>3.5493820905685422E-5</v>
      </c>
      <c r="D109" s="142">
        <f>SUM([1]START:END!K225)</f>
        <v>0</v>
      </c>
      <c r="E109" s="142">
        <f>SUM([1]START:END!L225)</f>
        <v>0</v>
      </c>
      <c r="F109" s="142">
        <f>SUM([1]START:END!M225)</f>
        <v>0</v>
      </c>
      <c r="G109" s="142">
        <f t="shared" si="10"/>
        <v>0</v>
      </c>
      <c r="H109" s="142">
        <f>SUM([1]START:END!O225)</f>
        <v>0</v>
      </c>
      <c r="I109" s="142">
        <f t="shared" si="11"/>
        <v>3.5493820905685422E-5</v>
      </c>
      <c r="J109" s="143">
        <f t="shared" si="12"/>
        <v>-1.6927719116210938E-5</v>
      </c>
      <c r="K109" s="143">
        <f>SUM([1]START:END!R225)</f>
        <v>0</v>
      </c>
      <c r="L109" s="143">
        <f t="shared" si="13"/>
        <v>-1.6927719116210938E-5</v>
      </c>
    </row>
    <row r="110" spans="1:12" s="34" customFormat="1" x14ac:dyDescent="0.25">
      <c r="A110" s="146">
        <f t="shared" si="8"/>
        <v>2027</v>
      </c>
      <c r="B110" s="146">
        <f t="shared" si="7"/>
        <v>7</v>
      </c>
      <c r="C110" s="142">
        <f t="shared" si="9"/>
        <v>3.5493820905685422E-5</v>
      </c>
      <c r="D110" s="142">
        <f>SUM([1]START:END!K226)</f>
        <v>0</v>
      </c>
      <c r="E110" s="142">
        <f>SUM([1]START:END!L226)</f>
        <v>0</v>
      </c>
      <c r="F110" s="142">
        <f>SUM([1]START:END!M226)</f>
        <v>0</v>
      </c>
      <c r="G110" s="142">
        <f t="shared" si="10"/>
        <v>0</v>
      </c>
      <c r="H110" s="142">
        <f>SUM([1]START:END!O226)</f>
        <v>0</v>
      </c>
      <c r="I110" s="142">
        <f t="shared" si="11"/>
        <v>3.5493820905685422E-5</v>
      </c>
      <c r="J110" s="143">
        <f t="shared" si="12"/>
        <v>-1.6927719116210938E-5</v>
      </c>
      <c r="K110" s="143">
        <f>SUM([1]START:END!R226)</f>
        <v>0</v>
      </c>
      <c r="L110" s="143">
        <f t="shared" si="13"/>
        <v>-1.6927719116210938E-5</v>
      </c>
    </row>
    <row r="111" spans="1:12" s="34" customFormat="1" x14ac:dyDescent="0.25">
      <c r="A111" s="146">
        <f t="shared" si="8"/>
        <v>2027</v>
      </c>
      <c r="B111" s="146">
        <f t="shared" si="7"/>
        <v>8</v>
      </c>
      <c r="C111" s="142">
        <f t="shared" si="9"/>
        <v>3.5493820905685422E-5</v>
      </c>
      <c r="D111" s="142">
        <f>SUM([1]START:END!K227)</f>
        <v>0</v>
      </c>
      <c r="E111" s="142">
        <f>SUM([1]START:END!L227)</f>
        <v>0</v>
      </c>
      <c r="F111" s="142">
        <f>SUM([1]START:END!M227)</f>
        <v>0</v>
      </c>
      <c r="G111" s="142">
        <f t="shared" si="10"/>
        <v>0</v>
      </c>
      <c r="H111" s="142">
        <f>SUM([1]START:END!O227)</f>
        <v>0</v>
      </c>
      <c r="I111" s="142">
        <f t="shared" si="11"/>
        <v>3.5493820905685422E-5</v>
      </c>
      <c r="J111" s="143">
        <f t="shared" si="12"/>
        <v>-1.6927719116210938E-5</v>
      </c>
      <c r="K111" s="143">
        <f>SUM([1]START:END!R227)</f>
        <v>0</v>
      </c>
      <c r="L111" s="143">
        <f t="shared" si="13"/>
        <v>-1.6927719116210938E-5</v>
      </c>
    </row>
    <row r="112" spans="1:12" s="34" customFormat="1" x14ac:dyDescent="0.25">
      <c r="A112" s="146">
        <f t="shared" si="8"/>
        <v>2027</v>
      </c>
      <c r="B112" s="146">
        <f t="shared" si="7"/>
        <v>9</v>
      </c>
      <c r="C112" s="142">
        <f t="shared" si="9"/>
        <v>3.5493820905685422E-5</v>
      </c>
      <c r="D112" s="142">
        <f>SUM([1]START:END!K228)</f>
        <v>0</v>
      </c>
      <c r="E112" s="142">
        <f>SUM([1]START:END!L228)</f>
        <v>0</v>
      </c>
      <c r="F112" s="142">
        <f>SUM([1]START:END!M228)</f>
        <v>0</v>
      </c>
      <c r="G112" s="142">
        <f t="shared" si="10"/>
        <v>0</v>
      </c>
      <c r="H112" s="142">
        <f>SUM([1]START:END!O228)</f>
        <v>0</v>
      </c>
      <c r="I112" s="142">
        <f t="shared" si="11"/>
        <v>3.5493820905685422E-5</v>
      </c>
      <c r="J112" s="143">
        <f t="shared" si="12"/>
        <v>-1.6927719116210938E-5</v>
      </c>
      <c r="K112" s="143">
        <f>SUM([1]START:END!R228)</f>
        <v>0</v>
      </c>
      <c r="L112" s="143">
        <f t="shared" si="13"/>
        <v>-1.6927719116210938E-5</v>
      </c>
    </row>
    <row r="113" spans="1:12" s="34" customFormat="1" x14ac:dyDescent="0.25">
      <c r="A113" s="146">
        <f t="shared" si="8"/>
        <v>2027</v>
      </c>
      <c r="B113" s="146">
        <f t="shared" si="7"/>
        <v>10</v>
      </c>
      <c r="C113" s="142">
        <f t="shared" si="9"/>
        <v>3.5493820905685422E-5</v>
      </c>
      <c r="D113" s="142">
        <f>SUM([1]START:END!K229)</f>
        <v>0</v>
      </c>
      <c r="E113" s="142">
        <f>SUM([1]START:END!L229)</f>
        <v>0</v>
      </c>
      <c r="F113" s="142">
        <f>SUM([1]START:END!M229)</f>
        <v>0</v>
      </c>
      <c r="G113" s="142">
        <f t="shared" si="10"/>
        <v>0</v>
      </c>
      <c r="H113" s="142">
        <f>SUM([1]START:END!O229)</f>
        <v>0</v>
      </c>
      <c r="I113" s="142">
        <f t="shared" si="11"/>
        <v>3.5493820905685422E-5</v>
      </c>
      <c r="J113" s="143">
        <f t="shared" si="12"/>
        <v>-1.6927719116210938E-5</v>
      </c>
      <c r="K113" s="143">
        <f>SUM([1]START:END!R229)</f>
        <v>0</v>
      </c>
      <c r="L113" s="143">
        <f t="shared" si="13"/>
        <v>-1.6927719116210938E-5</v>
      </c>
    </row>
    <row r="114" spans="1:12" s="34" customFormat="1" x14ac:dyDescent="0.25">
      <c r="A114" s="146">
        <f t="shared" si="8"/>
        <v>2027</v>
      </c>
      <c r="B114" s="146">
        <f t="shared" si="7"/>
        <v>11</v>
      </c>
      <c r="C114" s="142">
        <f t="shared" si="9"/>
        <v>3.5493820905685422E-5</v>
      </c>
      <c r="D114" s="142">
        <f>SUM([1]START:END!K230)</f>
        <v>0</v>
      </c>
      <c r="E114" s="142">
        <f>SUM([1]START:END!L230)</f>
        <v>0</v>
      </c>
      <c r="F114" s="142">
        <f>SUM([1]START:END!M230)</f>
        <v>0</v>
      </c>
      <c r="G114" s="142">
        <f t="shared" si="10"/>
        <v>0</v>
      </c>
      <c r="H114" s="142">
        <f>SUM([1]START:END!O230)</f>
        <v>0</v>
      </c>
      <c r="I114" s="142">
        <f t="shared" si="11"/>
        <v>3.5493820905685422E-5</v>
      </c>
      <c r="J114" s="143">
        <f t="shared" si="12"/>
        <v>-1.6927719116210938E-5</v>
      </c>
      <c r="K114" s="143">
        <f>SUM([1]START:END!R230)</f>
        <v>0</v>
      </c>
      <c r="L114" s="143">
        <f t="shared" si="13"/>
        <v>-1.6927719116210938E-5</v>
      </c>
    </row>
    <row r="115" spans="1:12" s="34" customFormat="1" x14ac:dyDescent="0.25">
      <c r="A115" s="146">
        <f t="shared" si="8"/>
        <v>2027</v>
      </c>
      <c r="B115" s="146">
        <f t="shared" si="7"/>
        <v>12</v>
      </c>
      <c r="C115" s="142">
        <f t="shared" si="9"/>
        <v>3.5493820905685422E-5</v>
      </c>
      <c r="D115" s="142">
        <f>SUM([1]START:END!K231)</f>
        <v>0</v>
      </c>
      <c r="E115" s="142">
        <f>SUM([1]START:END!L231)</f>
        <v>0</v>
      </c>
      <c r="F115" s="142">
        <f>SUM([1]START:END!M231)</f>
        <v>0</v>
      </c>
      <c r="G115" s="142">
        <f t="shared" si="10"/>
        <v>0</v>
      </c>
      <c r="H115" s="142">
        <f>SUM([1]START:END!O231)</f>
        <v>0</v>
      </c>
      <c r="I115" s="142">
        <f t="shared" si="11"/>
        <v>3.5493820905685422E-5</v>
      </c>
      <c r="J115" s="143">
        <f t="shared" si="12"/>
        <v>-1.6927719116210938E-5</v>
      </c>
      <c r="K115" s="143">
        <f>SUM([1]START:END!R231)</f>
        <v>0</v>
      </c>
      <c r="L115" s="143">
        <f t="shared" si="13"/>
        <v>-1.6927719116210938E-5</v>
      </c>
    </row>
    <row r="116" spans="1:12" s="34" customFormat="1" x14ac:dyDescent="0.25">
      <c r="A116" s="146">
        <f t="shared" si="8"/>
        <v>2028</v>
      </c>
      <c r="B116" s="146">
        <f t="shared" si="7"/>
        <v>1</v>
      </c>
      <c r="C116" s="142">
        <f t="shared" si="9"/>
        <v>3.5493820905685422E-5</v>
      </c>
      <c r="D116" s="142">
        <f>SUM([1]START:END!K232)</f>
        <v>0</v>
      </c>
      <c r="E116" s="142">
        <f>SUM([1]START:END!L232)</f>
        <v>0</v>
      </c>
      <c r="F116" s="142">
        <f>SUM([1]START:END!M232)</f>
        <v>0</v>
      </c>
      <c r="G116" s="142">
        <f t="shared" si="10"/>
        <v>0</v>
      </c>
      <c r="H116" s="142">
        <f>SUM([1]START:END!O232)</f>
        <v>0</v>
      </c>
      <c r="I116" s="142">
        <f t="shared" si="11"/>
        <v>3.5493820905685422E-5</v>
      </c>
      <c r="J116" s="143">
        <f t="shared" si="12"/>
        <v>-1.6927719116210938E-5</v>
      </c>
      <c r="K116" s="143">
        <f>SUM([1]START:END!R232)</f>
        <v>0</v>
      </c>
      <c r="L116" s="143">
        <f t="shared" si="13"/>
        <v>-1.6927719116210938E-5</v>
      </c>
    </row>
    <row r="117" spans="1:12" s="34" customFormat="1" x14ac:dyDescent="0.25">
      <c r="A117" s="146">
        <f t="shared" si="8"/>
        <v>2028</v>
      </c>
      <c r="B117" s="146">
        <f t="shared" si="7"/>
        <v>2</v>
      </c>
      <c r="C117" s="142">
        <f t="shared" si="9"/>
        <v>3.5493820905685422E-5</v>
      </c>
      <c r="D117" s="142">
        <f>SUM([1]START:END!K233)</f>
        <v>0</v>
      </c>
      <c r="E117" s="142">
        <f>SUM([1]START:END!L233)</f>
        <v>0</v>
      </c>
      <c r="F117" s="142">
        <f>SUM([1]START:END!M233)</f>
        <v>0</v>
      </c>
      <c r="G117" s="142">
        <f t="shared" si="10"/>
        <v>0</v>
      </c>
      <c r="H117" s="142">
        <f>SUM([1]START:END!O233)</f>
        <v>0</v>
      </c>
      <c r="I117" s="142">
        <f t="shared" si="11"/>
        <v>3.5493820905685422E-5</v>
      </c>
      <c r="J117" s="143">
        <f t="shared" si="12"/>
        <v>-1.6927719116210938E-5</v>
      </c>
      <c r="K117" s="143">
        <f>SUM([1]START:END!R233)</f>
        <v>0</v>
      </c>
      <c r="L117" s="143">
        <f t="shared" si="13"/>
        <v>-1.6927719116210938E-5</v>
      </c>
    </row>
    <row r="118" spans="1:12" s="34" customFormat="1" x14ac:dyDescent="0.25">
      <c r="A118" s="146">
        <f t="shared" si="8"/>
        <v>2028</v>
      </c>
      <c r="B118" s="146">
        <f t="shared" si="7"/>
        <v>3</v>
      </c>
      <c r="C118" s="142">
        <f t="shared" si="9"/>
        <v>3.5493820905685422E-5</v>
      </c>
      <c r="D118" s="142">
        <f>SUM([1]START:END!K234)</f>
        <v>0</v>
      </c>
      <c r="E118" s="142">
        <f>SUM([1]START:END!L234)</f>
        <v>0</v>
      </c>
      <c r="F118" s="142">
        <f>SUM([1]START:END!M234)</f>
        <v>0</v>
      </c>
      <c r="G118" s="142">
        <f t="shared" si="10"/>
        <v>0</v>
      </c>
      <c r="H118" s="142">
        <f>SUM([1]START:END!O234)</f>
        <v>0</v>
      </c>
      <c r="I118" s="142">
        <f t="shared" si="11"/>
        <v>3.5493820905685422E-5</v>
      </c>
      <c r="J118" s="143">
        <f t="shared" si="12"/>
        <v>-1.6927719116210938E-5</v>
      </c>
      <c r="K118" s="143">
        <f>SUM([1]START:END!R234)</f>
        <v>0</v>
      </c>
      <c r="L118" s="143">
        <f t="shared" si="13"/>
        <v>-1.6927719116210938E-5</v>
      </c>
    </row>
    <row r="119" spans="1:12" s="34" customFormat="1" x14ac:dyDescent="0.25">
      <c r="A119" s="146">
        <f t="shared" si="8"/>
        <v>2028</v>
      </c>
      <c r="B119" s="146">
        <f t="shared" si="7"/>
        <v>4</v>
      </c>
      <c r="C119" s="142">
        <f t="shared" si="9"/>
        <v>3.5493820905685422E-5</v>
      </c>
      <c r="D119" s="142">
        <f>SUM([1]START:END!K235)</f>
        <v>0</v>
      </c>
      <c r="E119" s="142">
        <f>SUM([1]START:END!L235)</f>
        <v>0</v>
      </c>
      <c r="F119" s="142">
        <f>SUM([1]START:END!M235)</f>
        <v>0</v>
      </c>
      <c r="G119" s="142">
        <f t="shared" si="10"/>
        <v>0</v>
      </c>
      <c r="H119" s="142">
        <f>SUM([1]START:END!O235)</f>
        <v>0</v>
      </c>
      <c r="I119" s="142">
        <f t="shared" si="11"/>
        <v>3.5493820905685422E-5</v>
      </c>
      <c r="J119" s="143">
        <f t="shared" si="12"/>
        <v>-1.6927719116210938E-5</v>
      </c>
      <c r="K119" s="143">
        <f>SUM([1]START:END!R235)</f>
        <v>0</v>
      </c>
      <c r="L119" s="143">
        <f t="shared" si="13"/>
        <v>-1.6927719116210938E-5</v>
      </c>
    </row>
    <row r="120" spans="1:12" s="34" customFormat="1" x14ac:dyDescent="0.25">
      <c r="A120" s="146">
        <f t="shared" si="8"/>
        <v>2028</v>
      </c>
      <c r="B120" s="146">
        <f t="shared" si="7"/>
        <v>5</v>
      </c>
      <c r="C120" s="142">
        <f t="shared" si="9"/>
        <v>3.5493820905685422E-5</v>
      </c>
      <c r="D120" s="142">
        <f>SUM([1]START:END!K236)</f>
        <v>0</v>
      </c>
      <c r="E120" s="142">
        <f>SUM([1]START:END!L236)</f>
        <v>0</v>
      </c>
      <c r="F120" s="142">
        <f>SUM([1]START:END!M236)</f>
        <v>0</v>
      </c>
      <c r="G120" s="142">
        <f t="shared" si="10"/>
        <v>0</v>
      </c>
      <c r="H120" s="142">
        <f>SUM([1]START:END!O236)</f>
        <v>0</v>
      </c>
      <c r="I120" s="142">
        <f t="shared" si="11"/>
        <v>3.5493820905685422E-5</v>
      </c>
      <c r="J120" s="143">
        <f t="shared" si="12"/>
        <v>-1.6927719116210938E-5</v>
      </c>
      <c r="K120" s="143">
        <f>SUM([1]START:END!R236)</f>
        <v>0</v>
      </c>
      <c r="L120" s="143">
        <f t="shared" si="13"/>
        <v>-1.6927719116210938E-5</v>
      </c>
    </row>
    <row r="121" spans="1:12" s="34" customFormat="1" x14ac:dyDescent="0.25">
      <c r="A121" s="146">
        <f t="shared" si="8"/>
        <v>2028</v>
      </c>
      <c r="B121" s="146">
        <f t="shared" si="7"/>
        <v>6</v>
      </c>
      <c r="C121" s="142">
        <f t="shared" si="9"/>
        <v>3.5493820905685422E-5</v>
      </c>
      <c r="D121" s="142">
        <f>SUM([1]START:END!K237)</f>
        <v>0</v>
      </c>
      <c r="E121" s="142">
        <f>SUM([1]START:END!L237)</f>
        <v>0</v>
      </c>
      <c r="F121" s="142">
        <f>SUM([1]START:END!M237)</f>
        <v>0</v>
      </c>
      <c r="G121" s="142">
        <f t="shared" si="10"/>
        <v>0</v>
      </c>
      <c r="H121" s="142">
        <f>SUM([1]START:END!O237)</f>
        <v>0</v>
      </c>
      <c r="I121" s="142">
        <f t="shared" si="11"/>
        <v>3.5493820905685422E-5</v>
      </c>
      <c r="J121" s="143">
        <f t="shared" si="12"/>
        <v>-1.6927719116210938E-5</v>
      </c>
      <c r="K121" s="143">
        <f>SUM([1]START:END!R237)</f>
        <v>0</v>
      </c>
      <c r="L121" s="143">
        <f t="shared" si="13"/>
        <v>-1.6927719116210938E-5</v>
      </c>
    </row>
    <row r="122" spans="1:12" s="34" customFormat="1" x14ac:dyDescent="0.25">
      <c r="A122" s="146">
        <f t="shared" si="8"/>
        <v>2028</v>
      </c>
      <c r="B122" s="146">
        <f t="shared" si="7"/>
        <v>7</v>
      </c>
      <c r="C122" s="142">
        <f t="shared" si="9"/>
        <v>3.5493820905685422E-5</v>
      </c>
      <c r="D122" s="142">
        <f>SUM([1]START:END!K238)</f>
        <v>0</v>
      </c>
      <c r="E122" s="142">
        <f>SUM([1]START:END!L238)</f>
        <v>0</v>
      </c>
      <c r="F122" s="142">
        <f>SUM([1]START:END!M238)</f>
        <v>0</v>
      </c>
      <c r="G122" s="142">
        <f t="shared" si="10"/>
        <v>0</v>
      </c>
      <c r="H122" s="142">
        <f>SUM([1]START:END!O238)</f>
        <v>0</v>
      </c>
      <c r="I122" s="142">
        <f t="shared" si="11"/>
        <v>3.5493820905685422E-5</v>
      </c>
      <c r="J122" s="143">
        <f t="shared" si="12"/>
        <v>-1.6927719116210938E-5</v>
      </c>
      <c r="K122" s="143">
        <f>SUM([1]START:END!R238)</f>
        <v>0</v>
      </c>
      <c r="L122" s="143">
        <f t="shared" si="13"/>
        <v>-1.6927719116210938E-5</v>
      </c>
    </row>
    <row r="123" spans="1:12" s="34" customFormat="1" x14ac:dyDescent="0.25">
      <c r="A123" s="146">
        <f t="shared" si="8"/>
        <v>2028</v>
      </c>
      <c r="B123" s="146">
        <f t="shared" si="7"/>
        <v>8</v>
      </c>
      <c r="C123" s="142">
        <f t="shared" si="9"/>
        <v>3.5493820905685422E-5</v>
      </c>
      <c r="D123" s="142">
        <f>SUM([1]START:END!K239)</f>
        <v>0</v>
      </c>
      <c r="E123" s="142">
        <f>SUM([1]START:END!L239)</f>
        <v>0</v>
      </c>
      <c r="F123" s="142">
        <f>SUM([1]START:END!M239)</f>
        <v>0</v>
      </c>
      <c r="G123" s="142">
        <f t="shared" si="10"/>
        <v>0</v>
      </c>
      <c r="H123" s="142">
        <f>SUM([1]START:END!O239)</f>
        <v>0</v>
      </c>
      <c r="I123" s="142">
        <f t="shared" si="11"/>
        <v>3.5493820905685422E-5</v>
      </c>
      <c r="J123" s="143">
        <f t="shared" si="12"/>
        <v>-1.6927719116210938E-5</v>
      </c>
      <c r="K123" s="143">
        <f>SUM([1]START:END!R239)</f>
        <v>0</v>
      </c>
      <c r="L123" s="143">
        <f t="shared" si="13"/>
        <v>-1.6927719116210938E-5</v>
      </c>
    </row>
    <row r="124" spans="1:12" s="34" customFormat="1" x14ac:dyDescent="0.25">
      <c r="A124" s="146">
        <f t="shared" si="8"/>
        <v>2028</v>
      </c>
      <c r="B124" s="146">
        <f t="shared" si="7"/>
        <v>9</v>
      </c>
      <c r="C124" s="142">
        <f t="shared" si="9"/>
        <v>3.5493820905685422E-5</v>
      </c>
      <c r="D124" s="142">
        <f>SUM([1]START:END!K240)</f>
        <v>0</v>
      </c>
      <c r="E124" s="142">
        <f>SUM([1]START:END!L240)</f>
        <v>0</v>
      </c>
      <c r="F124" s="142">
        <f>SUM([1]START:END!M240)</f>
        <v>0</v>
      </c>
      <c r="G124" s="142">
        <f t="shared" si="10"/>
        <v>0</v>
      </c>
      <c r="H124" s="142">
        <f>SUM([1]START:END!O240)</f>
        <v>0</v>
      </c>
      <c r="I124" s="142">
        <f t="shared" si="11"/>
        <v>3.5493820905685422E-5</v>
      </c>
      <c r="J124" s="143">
        <f t="shared" si="12"/>
        <v>-1.6927719116210938E-5</v>
      </c>
      <c r="K124" s="143">
        <f>SUM([1]START:END!R240)</f>
        <v>0</v>
      </c>
      <c r="L124" s="143">
        <f t="shared" si="13"/>
        <v>-1.6927719116210938E-5</v>
      </c>
    </row>
    <row r="125" spans="1:12" s="34" customFormat="1" x14ac:dyDescent="0.25">
      <c r="A125" s="146">
        <f t="shared" si="8"/>
        <v>2028</v>
      </c>
      <c r="B125" s="146">
        <f t="shared" si="7"/>
        <v>10</v>
      </c>
      <c r="C125" s="142">
        <f t="shared" si="9"/>
        <v>3.5493820905685422E-5</v>
      </c>
      <c r="D125" s="142">
        <f>SUM([1]START:END!K241)</f>
        <v>0</v>
      </c>
      <c r="E125" s="142">
        <f>SUM([1]START:END!L241)</f>
        <v>0</v>
      </c>
      <c r="F125" s="142">
        <f>SUM([1]START:END!M241)</f>
        <v>0</v>
      </c>
      <c r="G125" s="142">
        <f t="shared" si="10"/>
        <v>0</v>
      </c>
      <c r="H125" s="142">
        <f>SUM([1]START:END!O241)</f>
        <v>0</v>
      </c>
      <c r="I125" s="142">
        <f t="shared" si="11"/>
        <v>3.5493820905685422E-5</v>
      </c>
      <c r="J125" s="143">
        <f t="shared" si="12"/>
        <v>-1.6927719116210938E-5</v>
      </c>
      <c r="K125" s="143">
        <f>SUM([1]START:END!R241)</f>
        <v>0</v>
      </c>
      <c r="L125" s="143">
        <f t="shared" si="13"/>
        <v>-1.6927719116210938E-5</v>
      </c>
    </row>
    <row r="126" spans="1:12" s="34" customFormat="1" x14ac:dyDescent="0.25">
      <c r="A126" s="146">
        <f t="shared" si="8"/>
        <v>2028</v>
      </c>
      <c r="B126" s="146">
        <f t="shared" si="7"/>
        <v>11</v>
      </c>
      <c r="C126" s="142">
        <f t="shared" si="9"/>
        <v>3.5493820905685422E-5</v>
      </c>
      <c r="D126" s="142">
        <f>SUM([1]START:END!K242)</f>
        <v>0</v>
      </c>
      <c r="E126" s="142">
        <f>SUM([1]START:END!L242)</f>
        <v>0</v>
      </c>
      <c r="F126" s="142">
        <f>SUM([1]START:END!M242)</f>
        <v>0</v>
      </c>
      <c r="G126" s="142">
        <f t="shared" si="10"/>
        <v>0</v>
      </c>
      <c r="H126" s="142">
        <f>SUM([1]START:END!O242)</f>
        <v>0</v>
      </c>
      <c r="I126" s="142">
        <f t="shared" si="11"/>
        <v>3.5493820905685422E-5</v>
      </c>
      <c r="J126" s="143">
        <f t="shared" si="12"/>
        <v>-1.6927719116210938E-5</v>
      </c>
      <c r="K126" s="143">
        <f>SUM([1]START:END!R242)</f>
        <v>0</v>
      </c>
      <c r="L126" s="143">
        <f t="shared" si="13"/>
        <v>-1.6927719116210938E-5</v>
      </c>
    </row>
    <row r="127" spans="1:12" s="34" customFormat="1" x14ac:dyDescent="0.25">
      <c r="A127" s="146">
        <f t="shared" si="8"/>
        <v>2028</v>
      </c>
      <c r="B127" s="146">
        <f t="shared" si="7"/>
        <v>12</v>
      </c>
      <c r="C127" s="142">
        <f t="shared" si="9"/>
        <v>3.5493820905685422E-5</v>
      </c>
      <c r="D127" s="142">
        <f>SUM([1]START:END!K243)</f>
        <v>0</v>
      </c>
      <c r="E127" s="142">
        <f>SUM([1]START:END!L243)</f>
        <v>0</v>
      </c>
      <c r="F127" s="142">
        <f>SUM([1]START:END!M243)</f>
        <v>0</v>
      </c>
      <c r="G127" s="142">
        <f t="shared" si="10"/>
        <v>0</v>
      </c>
      <c r="H127" s="142">
        <f>SUM([1]START:END!O243)</f>
        <v>0</v>
      </c>
      <c r="I127" s="142">
        <f t="shared" si="11"/>
        <v>3.5493820905685422E-5</v>
      </c>
      <c r="J127" s="143">
        <f t="shared" si="12"/>
        <v>-1.6927719116210938E-5</v>
      </c>
      <c r="K127" s="143">
        <f>SUM([1]START:END!R243)</f>
        <v>0</v>
      </c>
      <c r="L127" s="143">
        <f t="shared" si="13"/>
        <v>-1.6927719116210938E-5</v>
      </c>
    </row>
    <row r="128" spans="1:12" s="34" customFormat="1" x14ac:dyDescent="0.25">
      <c r="A128" s="146">
        <f t="shared" si="8"/>
        <v>2029</v>
      </c>
      <c r="B128" s="146">
        <f t="shared" si="7"/>
        <v>1</v>
      </c>
      <c r="C128" s="142">
        <f t="shared" si="9"/>
        <v>3.5493820905685422E-5</v>
      </c>
      <c r="D128" s="142">
        <f>SUM([1]START:END!K244)</f>
        <v>0</v>
      </c>
      <c r="E128" s="142">
        <f>SUM([1]START:END!L244)</f>
        <v>0</v>
      </c>
      <c r="F128" s="142">
        <f>SUM([1]START:END!M244)</f>
        <v>0</v>
      </c>
      <c r="G128" s="142">
        <f t="shared" si="10"/>
        <v>0</v>
      </c>
      <c r="H128" s="142">
        <f>SUM([1]START:END!O244)</f>
        <v>0</v>
      </c>
      <c r="I128" s="142">
        <f t="shared" si="11"/>
        <v>3.5493820905685422E-5</v>
      </c>
      <c r="J128" s="143">
        <f t="shared" si="12"/>
        <v>-1.6927719116210938E-5</v>
      </c>
      <c r="K128" s="143">
        <f>SUM([1]START:END!R244)</f>
        <v>0</v>
      </c>
      <c r="L128" s="143">
        <f t="shared" si="13"/>
        <v>-1.6927719116210938E-5</v>
      </c>
    </row>
    <row r="129" spans="1:12" s="34" customFormat="1" x14ac:dyDescent="0.25">
      <c r="A129" s="146">
        <f t="shared" si="8"/>
        <v>2029</v>
      </c>
      <c r="B129" s="146">
        <f t="shared" si="7"/>
        <v>2</v>
      </c>
      <c r="C129" s="142">
        <f t="shared" si="9"/>
        <v>3.5493820905685422E-5</v>
      </c>
      <c r="D129" s="142">
        <f>SUM([1]START:END!K245)</f>
        <v>0</v>
      </c>
      <c r="E129" s="142">
        <f>SUM([1]START:END!L245)</f>
        <v>0</v>
      </c>
      <c r="F129" s="142">
        <f>SUM([1]START:END!M245)</f>
        <v>0</v>
      </c>
      <c r="G129" s="142">
        <f t="shared" si="10"/>
        <v>0</v>
      </c>
      <c r="H129" s="142">
        <f>SUM([1]START:END!O245)</f>
        <v>0</v>
      </c>
      <c r="I129" s="142">
        <f t="shared" si="11"/>
        <v>3.5493820905685422E-5</v>
      </c>
      <c r="J129" s="143">
        <f t="shared" si="12"/>
        <v>-1.6927719116210938E-5</v>
      </c>
      <c r="K129" s="143">
        <f>SUM([1]START:END!R245)</f>
        <v>0</v>
      </c>
      <c r="L129" s="143">
        <f t="shared" si="13"/>
        <v>-1.6927719116210938E-5</v>
      </c>
    </row>
    <row r="130" spans="1:12" s="34" customFormat="1" x14ac:dyDescent="0.25">
      <c r="A130" s="146">
        <f t="shared" si="8"/>
        <v>2029</v>
      </c>
      <c r="B130" s="146">
        <f t="shared" si="7"/>
        <v>3</v>
      </c>
      <c r="C130" s="142">
        <f t="shared" si="9"/>
        <v>3.5493820905685422E-5</v>
      </c>
      <c r="D130" s="142">
        <f>SUM([1]START:END!K246)</f>
        <v>0</v>
      </c>
      <c r="E130" s="142">
        <f>SUM([1]START:END!L246)</f>
        <v>0</v>
      </c>
      <c r="F130" s="142">
        <f>SUM([1]START:END!M246)</f>
        <v>0</v>
      </c>
      <c r="G130" s="142">
        <f t="shared" si="10"/>
        <v>0</v>
      </c>
      <c r="H130" s="142">
        <f>SUM([1]START:END!O246)</f>
        <v>0</v>
      </c>
      <c r="I130" s="142">
        <f t="shared" si="11"/>
        <v>3.5493820905685422E-5</v>
      </c>
      <c r="J130" s="143">
        <f t="shared" si="12"/>
        <v>-1.6927719116210938E-5</v>
      </c>
      <c r="K130" s="143">
        <f>SUM([1]START:END!R246)</f>
        <v>0</v>
      </c>
      <c r="L130" s="143">
        <f t="shared" si="13"/>
        <v>-1.6927719116210938E-5</v>
      </c>
    </row>
    <row r="131" spans="1:12" s="34" customFormat="1" x14ac:dyDescent="0.25">
      <c r="A131" s="146">
        <f t="shared" si="8"/>
        <v>2029</v>
      </c>
      <c r="B131" s="146">
        <f t="shared" si="7"/>
        <v>4</v>
      </c>
      <c r="C131" s="142">
        <f t="shared" si="9"/>
        <v>3.5493820905685422E-5</v>
      </c>
      <c r="D131" s="142">
        <f>SUM([1]START:END!K247)</f>
        <v>0</v>
      </c>
      <c r="E131" s="142">
        <f>SUM([1]START:END!L247)</f>
        <v>0</v>
      </c>
      <c r="F131" s="142">
        <f>SUM([1]START:END!M247)</f>
        <v>0</v>
      </c>
      <c r="G131" s="142">
        <f t="shared" si="10"/>
        <v>0</v>
      </c>
      <c r="H131" s="142">
        <f>SUM([1]START:END!O247)</f>
        <v>0</v>
      </c>
      <c r="I131" s="142">
        <f t="shared" si="11"/>
        <v>3.5493820905685422E-5</v>
      </c>
      <c r="J131" s="143">
        <f t="shared" si="12"/>
        <v>-1.6927719116210938E-5</v>
      </c>
      <c r="K131" s="143">
        <f>SUM([1]START:END!R247)</f>
        <v>0</v>
      </c>
      <c r="L131" s="143">
        <f t="shared" si="13"/>
        <v>-1.6927719116210938E-5</v>
      </c>
    </row>
    <row r="132" spans="1:12" s="34" customFormat="1" x14ac:dyDescent="0.25">
      <c r="A132" s="146">
        <f t="shared" si="8"/>
        <v>2029</v>
      </c>
      <c r="B132" s="146">
        <f t="shared" si="7"/>
        <v>5</v>
      </c>
      <c r="C132" s="142">
        <f t="shared" si="9"/>
        <v>3.5493820905685422E-5</v>
      </c>
      <c r="D132" s="142">
        <f>SUM([1]START:END!K248)</f>
        <v>0</v>
      </c>
      <c r="E132" s="142">
        <f>SUM([1]START:END!L248)</f>
        <v>0</v>
      </c>
      <c r="F132" s="142">
        <f>SUM([1]START:END!M248)</f>
        <v>0</v>
      </c>
      <c r="G132" s="142">
        <f t="shared" si="10"/>
        <v>0</v>
      </c>
      <c r="H132" s="142">
        <f>SUM([1]START:END!O248)</f>
        <v>0</v>
      </c>
      <c r="I132" s="142">
        <f t="shared" si="11"/>
        <v>3.5493820905685422E-5</v>
      </c>
      <c r="J132" s="143">
        <f t="shared" si="12"/>
        <v>-1.6927719116210938E-5</v>
      </c>
      <c r="K132" s="143">
        <f>SUM([1]START:END!R248)</f>
        <v>0</v>
      </c>
      <c r="L132" s="143">
        <f t="shared" si="13"/>
        <v>-1.6927719116210938E-5</v>
      </c>
    </row>
    <row r="133" spans="1:12" s="34" customFormat="1" x14ac:dyDescent="0.25">
      <c r="A133" s="146">
        <f t="shared" si="8"/>
        <v>2029</v>
      </c>
      <c r="B133" s="146">
        <f t="shared" si="7"/>
        <v>6</v>
      </c>
      <c r="C133" s="142">
        <f t="shared" si="9"/>
        <v>3.5493820905685422E-5</v>
      </c>
      <c r="D133" s="142">
        <f>SUM([1]START:END!K249)</f>
        <v>0</v>
      </c>
      <c r="E133" s="142">
        <f>SUM([1]START:END!L249)</f>
        <v>0</v>
      </c>
      <c r="F133" s="142">
        <f>SUM([1]START:END!M249)</f>
        <v>0</v>
      </c>
      <c r="G133" s="142">
        <f t="shared" si="10"/>
        <v>0</v>
      </c>
      <c r="H133" s="142">
        <f>SUM([1]START:END!O249)</f>
        <v>0</v>
      </c>
      <c r="I133" s="142">
        <f t="shared" si="11"/>
        <v>3.5493820905685422E-5</v>
      </c>
      <c r="J133" s="143">
        <f t="shared" si="12"/>
        <v>-1.6927719116210938E-5</v>
      </c>
      <c r="K133" s="143">
        <f>SUM([1]START:END!R249)</f>
        <v>0</v>
      </c>
      <c r="L133" s="143">
        <f t="shared" si="13"/>
        <v>-1.6927719116210938E-5</v>
      </c>
    </row>
    <row r="134" spans="1:12" s="34" customFormat="1" x14ac:dyDescent="0.25">
      <c r="A134" s="146">
        <f t="shared" si="8"/>
        <v>2029</v>
      </c>
      <c r="B134" s="146">
        <f t="shared" si="7"/>
        <v>7</v>
      </c>
      <c r="C134" s="142">
        <f t="shared" si="9"/>
        <v>3.5493820905685422E-5</v>
      </c>
      <c r="D134" s="142">
        <f>SUM([1]START:END!K250)</f>
        <v>0</v>
      </c>
      <c r="E134" s="142">
        <f>SUM([1]START:END!L250)</f>
        <v>0</v>
      </c>
      <c r="F134" s="142">
        <f>SUM([1]START:END!M250)</f>
        <v>0</v>
      </c>
      <c r="G134" s="142">
        <f t="shared" si="10"/>
        <v>0</v>
      </c>
      <c r="H134" s="142">
        <f>SUM([1]START:END!O250)</f>
        <v>0</v>
      </c>
      <c r="I134" s="142">
        <f t="shared" si="11"/>
        <v>3.5493820905685422E-5</v>
      </c>
      <c r="J134" s="143">
        <f t="shared" si="12"/>
        <v>-1.6927719116210938E-5</v>
      </c>
      <c r="K134" s="143">
        <f>SUM([1]START:END!R250)</f>
        <v>0</v>
      </c>
      <c r="L134" s="143">
        <f t="shared" si="13"/>
        <v>-1.6927719116210938E-5</v>
      </c>
    </row>
    <row r="135" spans="1:12" s="34" customFormat="1" x14ac:dyDescent="0.25">
      <c r="A135" s="146">
        <f t="shared" si="8"/>
        <v>2029</v>
      </c>
      <c r="B135" s="146">
        <f t="shared" si="7"/>
        <v>8</v>
      </c>
      <c r="C135" s="142">
        <f t="shared" si="9"/>
        <v>3.5493820905685422E-5</v>
      </c>
      <c r="D135" s="142">
        <f>SUM([1]START:END!K251)</f>
        <v>0</v>
      </c>
      <c r="E135" s="142">
        <f>SUM([1]START:END!L251)</f>
        <v>0</v>
      </c>
      <c r="F135" s="142">
        <f>SUM([1]START:END!M251)</f>
        <v>0</v>
      </c>
      <c r="G135" s="142">
        <f t="shared" si="10"/>
        <v>0</v>
      </c>
      <c r="H135" s="142">
        <f>SUM([1]START:END!O251)</f>
        <v>0</v>
      </c>
      <c r="I135" s="142">
        <f t="shared" si="11"/>
        <v>3.5493820905685422E-5</v>
      </c>
      <c r="J135" s="143">
        <f t="shared" si="12"/>
        <v>-1.6927719116210938E-5</v>
      </c>
      <c r="K135" s="143">
        <f>SUM([1]START:END!R251)</f>
        <v>0</v>
      </c>
      <c r="L135" s="143">
        <f t="shared" si="13"/>
        <v>-1.6927719116210938E-5</v>
      </c>
    </row>
    <row r="136" spans="1:12" s="34" customFormat="1" x14ac:dyDescent="0.25">
      <c r="A136" s="146">
        <f t="shared" si="8"/>
        <v>2029</v>
      </c>
      <c r="B136" s="146">
        <f t="shared" si="7"/>
        <v>9</v>
      </c>
      <c r="C136" s="142">
        <f t="shared" si="9"/>
        <v>3.5493820905685422E-5</v>
      </c>
      <c r="D136" s="142">
        <f>SUM([1]START:END!K252)</f>
        <v>0</v>
      </c>
      <c r="E136" s="142">
        <f>SUM([1]START:END!L252)</f>
        <v>0</v>
      </c>
      <c r="F136" s="142">
        <f>SUM([1]START:END!M252)</f>
        <v>0</v>
      </c>
      <c r="G136" s="142">
        <f t="shared" si="10"/>
        <v>0</v>
      </c>
      <c r="H136" s="142">
        <f>SUM([1]START:END!O252)</f>
        <v>0</v>
      </c>
      <c r="I136" s="142">
        <f t="shared" si="11"/>
        <v>3.5493820905685422E-5</v>
      </c>
      <c r="J136" s="143">
        <f t="shared" si="12"/>
        <v>-1.6927719116210938E-5</v>
      </c>
      <c r="K136" s="143">
        <f>SUM([1]START:END!R252)</f>
        <v>0</v>
      </c>
      <c r="L136" s="143">
        <f t="shared" si="13"/>
        <v>-1.6927719116210938E-5</v>
      </c>
    </row>
    <row r="137" spans="1:12" s="34" customFormat="1" x14ac:dyDescent="0.25">
      <c r="A137" s="146">
        <f t="shared" si="8"/>
        <v>2029</v>
      </c>
      <c r="B137" s="146">
        <f t="shared" ref="B137:B187" si="14">IF(B136=12,1,B136+1)</f>
        <v>10</v>
      </c>
      <c r="C137" s="142">
        <f t="shared" si="9"/>
        <v>3.5493820905685422E-5</v>
      </c>
      <c r="D137" s="142">
        <f>SUM([1]START:END!K253)</f>
        <v>0</v>
      </c>
      <c r="E137" s="142">
        <f>SUM([1]START:END!L253)</f>
        <v>0</v>
      </c>
      <c r="F137" s="142">
        <f>SUM([1]START:END!M253)</f>
        <v>0</v>
      </c>
      <c r="G137" s="142">
        <f t="shared" si="10"/>
        <v>0</v>
      </c>
      <c r="H137" s="142">
        <f>SUM([1]START:END!O253)</f>
        <v>0</v>
      </c>
      <c r="I137" s="142">
        <f t="shared" si="11"/>
        <v>3.5493820905685422E-5</v>
      </c>
      <c r="J137" s="143">
        <f t="shared" si="12"/>
        <v>-1.6927719116210938E-5</v>
      </c>
      <c r="K137" s="143">
        <f>SUM([1]START:END!R253)</f>
        <v>0</v>
      </c>
      <c r="L137" s="143">
        <f t="shared" si="13"/>
        <v>-1.6927719116210938E-5</v>
      </c>
    </row>
    <row r="138" spans="1:12" s="34" customFormat="1" x14ac:dyDescent="0.25">
      <c r="A138" s="146">
        <f t="shared" ref="A138:A187" si="15">IF(B138=1,A137+1,A137)</f>
        <v>2029</v>
      </c>
      <c r="B138" s="146">
        <f t="shared" si="14"/>
        <v>11</v>
      </c>
      <c r="C138" s="142">
        <f t="shared" ref="C138:C187" si="16">I137</f>
        <v>3.5493820905685422E-5</v>
      </c>
      <c r="D138" s="142">
        <f>SUM([1]START:END!K254)</f>
        <v>0</v>
      </c>
      <c r="E138" s="142">
        <f>SUM([1]START:END!L254)</f>
        <v>0</v>
      </c>
      <c r="F138" s="142">
        <f>SUM([1]START:END!M254)</f>
        <v>0</v>
      </c>
      <c r="G138" s="142">
        <f t="shared" ref="G138:G187" si="17">SUM(D138:F138)</f>
        <v>0</v>
      </c>
      <c r="H138" s="142">
        <f>SUM([1]START:END!O254)</f>
        <v>0</v>
      </c>
      <c r="I138" s="142">
        <f t="shared" ref="I138:I187" si="18">SUM(C138,G138,H138)</f>
        <v>3.5493820905685422E-5</v>
      </c>
      <c r="J138" s="143">
        <f t="shared" ref="J138:J187" si="19">L137</f>
        <v>-1.6927719116210938E-5</v>
      </c>
      <c r="K138" s="143">
        <f>SUM([1]START:END!R254)</f>
        <v>0</v>
      </c>
      <c r="L138" s="143">
        <f t="shared" ref="L138:L187" si="20">SUM(J138:K138)</f>
        <v>-1.6927719116210938E-5</v>
      </c>
    </row>
    <row r="139" spans="1:12" s="34" customFormat="1" x14ac:dyDescent="0.25">
      <c r="A139" s="146">
        <f t="shared" si="15"/>
        <v>2029</v>
      </c>
      <c r="B139" s="146">
        <f t="shared" si="14"/>
        <v>12</v>
      </c>
      <c r="C139" s="142">
        <f t="shared" si="16"/>
        <v>3.5493820905685422E-5</v>
      </c>
      <c r="D139" s="142">
        <f>SUM([1]START:END!K255)</f>
        <v>0</v>
      </c>
      <c r="E139" s="142">
        <f>SUM([1]START:END!L255)</f>
        <v>0</v>
      </c>
      <c r="F139" s="142">
        <f>SUM([1]START:END!M255)</f>
        <v>0</v>
      </c>
      <c r="G139" s="142">
        <f t="shared" si="17"/>
        <v>0</v>
      </c>
      <c r="H139" s="142">
        <f>SUM([1]START:END!O255)</f>
        <v>0</v>
      </c>
      <c r="I139" s="142">
        <f t="shared" si="18"/>
        <v>3.5493820905685422E-5</v>
      </c>
      <c r="J139" s="143">
        <f t="shared" si="19"/>
        <v>-1.6927719116210938E-5</v>
      </c>
      <c r="K139" s="143">
        <f>SUM([1]START:END!R255)</f>
        <v>0</v>
      </c>
      <c r="L139" s="143">
        <f t="shared" si="20"/>
        <v>-1.6927719116210938E-5</v>
      </c>
    </row>
    <row r="140" spans="1:12" s="34" customFormat="1" x14ac:dyDescent="0.25">
      <c r="A140" s="146">
        <f t="shared" si="15"/>
        <v>2030</v>
      </c>
      <c r="B140" s="146">
        <f t="shared" si="14"/>
        <v>1</v>
      </c>
      <c r="C140" s="142">
        <f t="shared" si="16"/>
        <v>3.5493820905685422E-5</v>
      </c>
      <c r="D140" s="142">
        <f>SUM([1]START:END!K256)</f>
        <v>0</v>
      </c>
      <c r="E140" s="142">
        <f>SUM([1]START:END!L256)</f>
        <v>0</v>
      </c>
      <c r="F140" s="142">
        <f>SUM([1]START:END!M256)</f>
        <v>0</v>
      </c>
      <c r="G140" s="142">
        <f t="shared" si="17"/>
        <v>0</v>
      </c>
      <c r="H140" s="142">
        <f>SUM([1]START:END!O256)</f>
        <v>0</v>
      </c>
      <c r="I140" s="142">
        <f t="shared" si="18"/>
        <v>3.5493820905685422E-5</v>
      </c>
      <c r="J140" s="143">
        <f t="shared" si="19"/>
        <v>-1.6927719116210938E-5</v>
      </c>
      <c r="K140" s="143">
        <f>SUM([1]START:END!R256)</f>
        <v>0</v>
      </c>
      <c r="L140" s="143">
        <f t="shared" si="20"/>
        <v>-1.6927719116210938E-5</v>
      </c>
    </row>
    <row r="141" spans="1:12" s="34" customFormat="1" x14ac:dyDescent="0.25">
      <c r="A141" s="146">
        <f t="shared" si="15"/>
        <v>2030</v>
      </c>
      <c r="B141" s="146">
        <f t="shared" si="14"/>
        <v>2</v>
      </c>
      <c r="C141" s="142">
        <f t="shared" si="16"/>
        <v>3.5493820905685422E-5</v>
      </c>
      <c r="D141" s="142">
        <f>SUM([1]START:END!K257)</f>
        <v>0</v>
      </c>
      <c r="E141" s="142">
        <f>SUM([1]START:END!L257)</f>
        <v>0</v>
      </c>
      <c r="F141" s="142">
        <f>SUM([1]START:END!M257)</f>
        <v>0</v>
      </c>
      <c r="G141" s="142">
        <f t="shared" si="17"/>
        <v>0</v>
      </c>
      <c r="H141" s="142">
        <f>SUM([1]START:END!O257)</f>
        <v>0</v>
      </c>
      <c r="I141" s="142">
        <f t="shared" si="18"/>
        <v>3.5493820905685422E-5</v>
      </c>
      <c r="J141" s="143">
        <f t="shared" si="19"/>
        <v>-1.6927719116210938E-5</v>
      </c>
      <c r="K141" s="143">
        <f>SUM([1]START:END!R257)</f>
        <v>0</v>
      </c>
      <c r="L141" s="143">
        <f t="shared" si="20"/>
        <v>-1.6927719116210938E-5</v>
      </c>
    </row>
    <row r="142" spans="1:12" s="34" customFormat="1" x14ac:dyDescent="0.25">
      <c r="A142" s="146">
        <f t="shared" si="15"/>
        <v>2030</v>
      </c>
      <c r="B142" s="146">
        <f t="shared" si="14"/>
        <v>3</v>
      </c>
      <c r="C142" s="142">
        <f t="shared" si="16"/>
        <v>3.5493820905685422E-5</v>
      </c>
      <c r="D142" s="142">
        <f>SUM([1]START:END!K258)</f>
        <v>0</v>
      </c>
      <c r="E142" s="142">
        <f>SUM([1]START:END!L258)</f>
        <v>0</v>
      </c>
      <c r="F142" s="142">
        <f>SUM([1]START:END!M258)</f>
        <v>0</v>
      </c>
      <c r="G142" s="142">
        <f t="shared" si="17"/>
        <v>0</v>
      </c>
      <c r="H142" s="142">
        <f>SUM([1]START:END!O258)</f>
        <v>0</v>
      </c>
      <c r="I142" s="142">
        <f t="shared" si="18"/>
        <v>3.5493820905685422E-5</v>
      </c>
      <c r="J142" s="143">
        <f t="shared" si="19"/>
        <v>-1.6927719116210938E-5</v>
      </c>
      <c r="K142" s="143">
        <f>SUM([1]START:END!R258)</f>
        <v>0</v>
      </c>
      <c r="L142" s="143">
        <f t="shared" si="20"/>
        <v>-1.6927719116210938E-5</v>
      </c>
    </row>
    <row r="143" spans="1:12" s="34" customFormat="1" x14ac:dyDescent="0.25">
      <c r="A143" s="146">
        <f t="shared" si="15"/>
        <v>2030</v>
      </c>
      <c r="B143" s="146">
        <f t="shared" si="14"/>
        <v>4</v>
      </c>
      <c r="C143" s="142">
        <f t="shared" si="16"/>
        <v>3.5493820905685422E-5</v>
      </c>
      <c r="D143" s="142">
        <f>SUM([1]START:END!K259)</f>
        <v>0</v>
      </c>
      <c r="E143" s="142">
        <f>SUM([1]START:END!L259)</f>
        <v>0</v>
      </c>
      <c r="F143" s="142">
        <f>SUM([1]START:END!M259)</f>
        <v>0</v>
      </c>
      <c r="G143" s="142">
        <f t="shared" si="17"/>
        <v>0</v>
      </c>
      <c r="H143" s="142">
        <f>SUM([1]START:END!O259)</f>
        <v>0</v>
      </c>
      <c r="I143" s="142">
        <f t="shared" si="18"/>
        <v>3.5493820905685422E-5</v>
      </c>
      <c r="J143" s="143">
        <f t="shared" si="19"/>
        <v>-1.6927719116210938E-5</v>
      </c>
      <c r="K143" s="143">
        <f>SUM([1]START:END!R259)</f>
        <v>0</v>
      </c>
      <c r="L143" s="143">
        <f t="shared" si="20"/>
        <v>-1.6927719116210938E-5</v>
      </c>
    </row>
    <row r="144" spans="1:12" s="34" customFormat="1" x14ac:dyDescent="0.25">
      <c r="A144" s="146">
        <f t="shared" si="15"/>
        <v>2030</v>
      </c>
      <c r="B144" s="146">
        <f t="shared" si="14"/>
        <v>5</v>
      </c>
      <c r="C144" s="142">
        <f t="shared" si="16"/>
        <v>3.5493820905685422E-5</v>
      </c>
      <c r="D144" s="142">
        <f>SUM([1]START:END!K260)</f>
        <v>0</v>
      </c>
      <c r="E144" s="142">
        <f>SUM([1]START:END!L260)</f>
        <v>0</v>
      </c>
      <c r="F144" s="142">
        <f>SUM([1]START:END!M260)</f>
        <v>0</v>
      </c>
      <c r="G144" s="142">
        <f t="shared" si="17"/>
        <v>0</v>
      </c>
      <c r="H144" s="142">
        <f>SUM([1]START:END!O260)</f>
        <v>0</v>
      </c>
      <c r="I144" s="142">
        <f t="shared" si="18"/>
        <v>3.5493820905685422E-5</v>
      </c>
      <c r="J144" s="143">
        <f t="shared" si="19"/>
        <v>-1.6927719116210938E-5</v>
      </c>
      <c r="K144" s="143">
        <f>SUM([1]START:END!R260)</f>
        <v>0</v>
      </c>
      <c r="L144" s="143">
        <f t="shared" si="20"/>
        <v>-1.6927719116210938E-5</v>
      </c>
    </row>
    <row r="145" spans="1:12" s="34" customFormat="1" x14ac:dyDescent="0.25">
      <c r="A145" s="146">
        <f t="shared" si="15"/>
        <v>2030</v>
      </c>
      <c r="B145" s="146">
        <f t="shared" si="14"/>
        <v>6</v>
      </c>
      <c r="C145" s="142">
        <f t="shared" si="16"/>
        <v>3.5493820905685422E-5</v>
      </c>
      <c r="D145" s="142">
        <f>SUM([1]START:END!K261)</f>
        <v>0</v>
      </c>
      <c r="E145" s="142">
        <f>SUM([1]START:END!L261)</f>
        <v>0</v>
      </c>
      <c r="F145" s="142">
        <f>SUM([1]START:END!M261)</f>
        <v>0</v>
      </c>
      <c r="G145" s="142">
        <f t="shared" si="17"/>
        <v>0</v>
      </c>
      <c r="H145" s="142">
        <f>SUM([1]START:END!O261)</f>
        <v>0</v>
      </c>
      <c r="I145" s="142">
        <f t="shared" si="18"/>
        <v>3.5493820905685422E-5</v>
      </c>
      <c r="J145" s="143">
        <f t="shared" si="19"/>
        <v>-1.6927719116210938E-5</v>
      </c>
      <c r="K145" s="143">
        <f>SUM([1]START:END!R261)</f>
        <v>0</v>
      </c>
      <c r="L145" s="143">
        <f t="shared" si="20"/>
        <v>-1.6927719116210938E-5</v>
      </c>
    </row>
    <row r="146" spans="1:12" s="34" customFormat="1" x14ac:dyDescent="0.25">
      <c r="A146" s="146">
        <f t="shared" si="15"/>
        <v>2030</v>
      </c>
      <c r="B146" s="146">
        <f t="shared" si="14"/>
        <v>7</v>
      </c>
      <c r="C146" s="142">
        <f t="shared" si="16"/>
        <v>3.5493820905685422E-5</v>
      </c>
      <c r="D146" s="142">
        <f>SUM([1]START:END!K262)</f>
        <v>0</v>
      </c>
      <c r="E146" s="142">
        <f>SUM([1]START:END!L262)</f>
        <v>0</v>
      </c>
      <c r="F146" s="142">
        <f>SUM([1]START:END!M262)</f>
        <v>0</v>
      </c>
      <c r="G146" s="142">
        <f t="shared" si="17"/>
        <v>0</v>
      </c>
      <c r="H146" s="142">
        <f>SUM([1]START:END!O262)</f>
        <v>0</v>
      </c>
      <c r="I146" s="142">
        <f t="shared" si="18"/>
        <v>3.5493820905685422E-5</v>
      </c>
      <c r="J146" s="143">
        <f t="shared" si="19"/>
        <v>-1.6927719116210938E-5</v>
      </c>
      <c r="K146" s="143">
        <f>SUM([1]START:END!R262)</f>
        <v>0</v>
      </c>
      <c r="L146" s="143">
        <f t="shared" si="20"/>
        <v>-1.6927719116210938E-5</v>
      </c>
    </row>
    <row r="147" spans="1:12" s="34" customFormat="1" x14ac:dyDescent="0.25">
      <c r="A147" s="146">
        <f t="shared" si="15"/>
        <v>2030</v>
      </c>
      <c r="B147" s="146">
        <f t="shared" si="14"/>
        <v>8</v>
      </c>
      <c r="C147" s="142">
        <f t="shared" si="16"/>
        <v>3.5493820905685422E-5</v>
      </c>
      <c r="D147" s="142">
        <f>SUM([1]START:END!K263)</f>
        <v>0</v>
      </c>
      <c r="E147" s="142">
        <f>SUM([1]START:END!L263)</f>
        <v>0</v>
      </c>
      <c r="F147" s="142">
        <f>SUM([1]START:END!M263)</f>
        <v>0</v>
      </c>
      <c r="G147" s="142">
        <f t="shared" si="17"/>
        <v>0</v>
      </c>
      <c r="H147" s="142">
        <f>SUM([1]START:END!O263)</f>
        <v>0</v>
      </c>
      <c r="I147" s="142">
        <f t="shared" si="18"/>
        <v>3.5493820905685422E-5</v>
      </c>
      <c r="J147" s="143">
        <f t="shared" si="19"/>
        <v>-1.6927719116210938E-5</v>
      </c>
      <c r="K147" s="143">
        <f>SUM([1]START:END!R263)</f>
        <v>0</v>
      </c>
      <c r="L147" s="143">
        <f t="shared" si="20"/>
        <v>-1.6927719116210938E-5</v>
      </c>
    </row>
    <row r="148" spans="1:12" s="34" customFormat="1" x14ac:dyDescent="0.25">
      <c r="A148" s="146">
        <f t="shared" si="15"/>
        <v>2030</v>
      </c>
      <c r="B148" s="146">
        <f t="shared" si="14"/>
        <v>9</v>
      </c>
      <c r="C148" s="142">
        <f t="shared" si="16"/>
        <v>3.5493820905685422E-5</v>
      </c>
      <c r="D148" s="142">
        <f>SUM([1]START:END!K264)</f>
        <v>0</v>
      </c>
      <c r="E148" s="142">
        <f>SUM([1]START:END!L264)</f>
        <v>0</v>
      </c>
      <c r="F148" s="142">
        <f>SUM([1]START:END!M264)</f>
        <v>0</v>
      </c>
      <c r="G148" s="142">
        <f t="shared" si="17"/>
        <v>0</v>
      </c>
      <c r="H148" s="142">
        <f>SUM([1]START:END!O264)</f>
        <v>0</v>
      </c>
      <c r="I148" s="142">
        <f t="shared" si="18"/>
        <v>3.5493820905685422E-5</v>
      </c>
      <c r="J148" s="143">
        <f t="shared" si="19"/>
        <v>-1.6927719116210938E-5</v>
      </c>
      <c r="K148" s="143">
        <f>SUM([1]START:END!R264)</f>
        <v>0</v>
      </c>
      <c r="L148" s="143">
        <f t="shared" si="20"/>
        <v>-1.6927719116210938E-5</v>
      </c>
    </row>
    <row r="149" spans="1:12" s="34" customFormat="1" x14ac:dyDescent="0.25">
      <c r="A149" s="146">
        <f t="shared" si="15"/>
        <v>2030</v>
      </c>
      <c r="B149" s="146">
        <f t="shared" si="14"/>
        <v>10</v>
      </c>
      <c r="C149" s="142">
        <f t="shared" si="16"/>
        <v>3.5493820905685422E-5</v>
      </c>
      <c r="D149" s="142">
        <f>SUM([1]START:END!K265)</f>
        <v>0</v>
      </c>
      <c r="E149" s="142">
        <f>SUM([1]START:END!L265)</f>
        <v>0</v>
      </c>
      <c r="F149" s="142">
        <f>SUM([1]START:END!M265)</f>
        <v>0</v>
      </c>
      <c r="G149" s="142">
        <f t="shared" si="17"/>
        <v>0</v>
      </c>
      <c r="H149" s="142">
        <f>SUM([1]START:END!O265)</f>
        <v>0</v>
      </c>
      <c r="I149" s="142">
        <f t="shared" si="18"/>
        <v>3.5493820905685422E-5</v>
      </c>
      <c r="J149" s="143">
        <f t="shared" si="19"/>
        <v>-1.6927719116210938E-5</v>
      </c>
      <c r="K149" s="143">
        <f>SUM([1]START:END!R265)</f>
        <v>0</v>
      </c>
      <c r="L149" s="143">
        <f t="shared" si="20"/>
        <v>-1.6927719116210938E-5</v>
      </c>
    </row>
    <row r="150" spans="1:12" s="34" customFormat="1" x14ac:dyDescent="0.25">
      <c r="A150" s="146">
        <f t="shared" si="15"/>
        <v>2030</v>
      </c>
      <c r="B150" s="146">
        <f t="shared" si="14"/>
        <v>11</v>
      </c>
      <c r="C150" s="142">
        <f t="shared" si="16"/>
        <v>3.5493820905685422E-5</v>
      </c>
      <c r="D150" s="142">
        <f>SUM([1]START:END!K266)</f>
        <v>0</v>
      </c>
      <c r="E150" s="142">
        <f>SUM([1]START:END!L266)</f>
        <v>0</v>
      </c>
      <c r="F150" s="142">
        <f>SUM([1]START:END!M266)</f>
        <v>0</v>
      </c>
      <c r="G150" s="142">
        <f t="shared" si="17"/>
        <v>0</v>
      </c>
      <c r="H150" s="142">
        <f>SUM([1]START:END!O266)</f>
        <v>0</v>
      </c>
      <c r="I150" s="142">
        <f t="shared" si="18"/>
        <v>3.5493820905685422E-5</v>
      </c>
      <c r="J150" s="143">
        <f t="shared" si="19"/>
        <v>-1.6927719116210938E-5</v>
      </c>
      <c r="K150" s="143">
        <f>SUM([1]START:END!R266)</f>
        <v>0</v>
      </c>
      <c r="L150" s="143">
        <f t="shared" si="20"/>
        <v>-1.6927719116210938E-5</v>
      </c>
    </row>
    <row r="151" spans="1:12" s="34" customFormat="1" x14ac:dyDescent="0.25">
      <c r="A151" s="146">
        <f t="shared" si="15"/>
        <v>2030</v>
      </c>
      <c r="B151" s="146">
        <f t="shared" si="14"/>
        <v>12</v>
      </c>
      <c r="C151" s="142">
        <f t="shared" si="16"/>
        <v>3.5493820905685422E-5</v>
      </c>
      <c r="D151" s="142">
        <f>SUM([1]START:END!K267)</f>
        <v>0</v>
      </c>
      <c r="E151" s="142">
        <f>SUM([1]START:END!L267)</f>
        <v>0</v>
      </c>
      <c r="F151" s="142">
        <f>SUM([1]START:END!M267)</f>
        <v>0</v>
      </c>
      <c r="G151" s="142">
        <f t="shared" si="17"/>
        <v>0</v>
      </c>
      <c r="H151" s="142">
        <f>SUM([1]START:END!O267)</f>
        <v>0</v>
      </c>
      <c r="I151" s="142">
        <f t="shared" si="18"/>
        <v>3.5493820905685422E-5</v>
      </c>
      <c r="J151" s="143">
        <f t="shared" si="19"/>
        <v>-1.6927719116210938E-5</v>
      </c>
      <c r="K151" s="143">
        <f>SUM([1]START:END!R267)</f>
        <v>0</v>
      </c>
      <c r="L151" s="143">
        <f t="shared" si="20"/>
        <v>-1.6927719116210938E-5</v>
      </c>
    </row>
    <row r="152" spans="1:12" s="34" customFormat="1" x14ac:dyDescent="0.25">
      <c r="A152" s="146">
        <f t="shared" si="15"/>
        <v>2031</v>
      </c>
      <c r="B152" s="146">
        <f t="shared" si="14"/>
        <v>1</v>
      </c>
      <c r="C152" s="142">
        <f t="shared" si="16"/>
        <v>3.5493820905685422E-5</v>
      </c>
      <c r="D152" s="142">
        <f>SUM([1]START:END!K268)</f>
        <v>0</v>
      </c>
      <c r="E152" s="142">
        <f>SUM([1]START:END!L268)</f>
        <v>0</v>
      </c>
      <c r="F152" s="142">
        <f>SUM([1]START:END!M268)</f>
        <v>0</v>
      </c>
      <c r="G152" s="142">
        <f t="shared" si="17"/>
        <v>0</v>
      </c>
      <c r="H152" s="142">
        <f>SUM([1]START:END!O268)</f>
        <v>0</v>
      </c>
      <c r="I152" s="142">
        <f t="shared" si="18"/>
        <v>3.5493820905685422E-5</v>
      </c>
      <c r="J152" s="143">
        <f t="shared" si="19"/>
        <v>-1.6927719116210938E-5</v>
      </c>
      <c r="K152" s="143">
        <f>SUM([1]START:END!R268)</f>
        <v>0</v>
      </c>
      <c r="L152" s="143">
        <f t="shared" si="20"/>
        <v>-1.6927719116210938E-5</v>
      </c>
    </row>
    <row r="153" spans="1:12" s="34" customFormat="1" x14ac:dyDescent="0.25">
      <c r="A153" s="146">
        <f t="shared" si="15"/>
        <v>2031</v>
      </c>
      <c r="B153" s="146">
        <f t="shared" si="14"/>
        <v>2</v>
      </c>
      <c r="C153" s="142">
        <f t="shared" si="16"/>
        <v>3.5493820905685422E-5</v>
      </c>
      <c r="D153" s="142">
        <f>SUM([1]START:END!K269)</f>
        <v>0</v>
      </c>
      <c r="E153" s="142">
        <f>SUM([1]START:END!L269)</f>
        <v>0</v>
      </c>
      <c r="F153" s="142">
        <f>SUM([1]START:END!M269)</f>
        <v>0</v>
      </c>
      <c r="G153" s="142">
        <f t="shared" si="17"/>
        <v>0</v>
      </c>
      <c r="H153" s="142">
        <f>SUM([1]START:END!O269)</f>
        <v>0</v>
      </c>
      <c r="I153" s="142">
        <f t="shared" si="18"/>
        <v>3.5493820905685422E-5</v>
      </c>
      <c r="J153" s="143">
        <f t="shared" si="19"/>
        <v>-1.6927719116210938E-5</v>
      </c>
      <c r="K153" s="143">
        <f>SUM([1]START:END!R269)</f>
        <v>0</v>
      </c>
      <c r="L153" s="143">
        <f t="shared" si="20"/>
        <v>-1.6927719116210938E-5</v>
      </c>
    </row>
    <row r="154" spans="1:12" s="34" customFormat="1" x14ac:dyDescent="0.25">
      <c r="A154" s="146">
        <f t="shared" si="15"/>
        <v>2031</v>
      </c>
      <c r="B154" s="146">
        <f t="shared" si="14"/>
        <v>3</v>
      </c>
      <c r="C154" s="142">
        <f t="shared" si="16"/>
        <v>3.5493820905685422E-5</v>
      </c>
      <c r="D154" s="142">
        <f>SUM([1]START:END!K270)</f>
        <v>0</v>
      </c>
      <c r="E154" s="142">
        <f>SUM([1]START:END!L270)</f>
        <v>0</v>
      </c>
      <c r="F154" s="142">
        <f>SUM([1]START:END!M270)</f>
        <v>0</v>
      </c>
      <c r="G154" s="142">
        <f t="shared" si="17"/>
        <v>0</v>
      </c>
      <c r="H154" s="142">
        <f>SUM([1]START:END!O270)</f>
        <v>0</v>
      </c>
      <c r="I154" s="142">
        <f t="shared" si="18"/>
        <v>3.5493820905685422E-5</v>
      </c>
      <c r="J154" s="143">
        <f t="shared" si="19"/>
        <v>-1.6927719116210938E-5</v>
      </c>
      <c r="K154" s="143">
        <f>SUM([1]START:END!R270)</f>
        <v>0</v>
      </c>
      <c r="L154" s="143">
        <f t="shared" si="20"/>
        <v>-1.6927719116210938E-5</v>
      </c>
    </row>
    <row r="155" spans="1:12" s="34" customFormat="1" x14ac:dyDescent="0.25">
      <c r="A155" s="146">
        <f t="shared" si="15"/>
        <v>2031</v>
      </c>
      <c r="B155" s="146">
        <f t="shared" si="14"/>
        <v>4</v>
      </c>
      <c r="C155" s="142">
        <f t="shared" si="16"/>
        <v>3.5493820905685422E-5</v>
      </c>
      <c r="D155" s="142">
        <f>SUM([1]START:END!K271)</f>
        <v>0</v>
      </c>
      <c r="E155" s="142">
        <f>SUM([1]START:END!L271)</f>
        <v>0</v>
      </c>
      <c r="F155" s="142">
        <f>SUM([1]START:END!M271)</f>
        <v>0</v>
      </c>
      <c r="G155" s="142">
        <f t="shared" si="17"/>
        <v>0</v>
      </c>
      <c r="H155" s="142">
        <f>SUM([1]START:END!O271)</f>
        <v>0</v>
      </c>
      <c r="I155" s="142">
        <f t="shared" si="18"/>
        <v>3.5493820905685422E-5</v>
      </c>
      <c r="J155" s="143">
        <f t="shared" si="19"/>
        <v>-1.6927719116210938E-5</v>
      </c>
      <c r="K155" s="143">
        <f>SUM([1]START:END!R271)</f>
        <v>0</v>
      </c>
      <c r="L155" s="143">
        <f t="shared" si="20"/>
        <v>-1.6927719116210938E-5</v>
      </c>
    </row>
    <row r="156" spans="1:12" s="34" customFormat="1" x14ac:dyDescent="0.25">
      <c r="A156" s="146">
        <f t="shared" si="15"/>
        <v>2031</v>
      </c>
      <c r="B156" s="146">
        <f t="shared" si="14"/>
        <v>5</v>
      </c>
      <c r="C156" s="142">
        <f t="shared" si="16"/>
        <v>3.5493820905685422E-5</v>
      </c>
      <c r="D156" s="142">
        <f>SUM([1]START:END!K272)</f>
        <v>0</v>
      </c>
      <c r="E156" s="142">
        <f>SUM([1]START:END!L272)</f>
        <v>0</v>
      </c>
      <c r="F156" s="142">
        <f>SUM([1]START:END!M272)</f>
        <v>0</v>
      </c>
      <c r="G156" s="142">
        <f t="shared" si="17"/>
        <v>0</v>
      </c>
      <c r="H156" s="142">
        <f>SUM([1]START:END!O272)</f>
        <v>0</v>
      </c>
      <c r="I156" s="142">
        <f t="shared" si="18"/>
        <v>3.5493820905685422E-5</v>
      </c>
      <c r="J156" s="143">
        <f t="shared" si="19"/>
        <v>-1.6927719116210938E-5</v>
      </c>
      <c r="K156" s="143">
        <f>SUM([1]START:END!R272)</f>
        <v>0</v>
      </c>
      <c r="L156" s="143">
        <f t="shared" si="20"/>
        <v>-1.6927719116210938E-5</v>
      </c>
    </row>
    <row r="157" spans="1:12" s="34" customFormat="1" x14ac:dyDescent="0.25">
      <c r="A157" s="146">
        <f t="shared" si="15"/>
        <v>2031</v>
      </c>
      <c r="B157" s="146">
        <f t="shared" si="14"/>
        <v>6</v>
      </c>
      <c r="C157" s="142">
        <f t="shared" si="16"/>
        <v>3.5493820905685422E-5</v>
      </c>
      <c r="D157" s="142">
        <f>SUM([1]START:END!K273)</f>
        <v>0</v>
      </c>
      <c r="E157" s="142">
        <f>SUM([1]START:END!L273)</f>
        <v>0</v>
      </c>
      <c r="F157" s="142">
        <f>SUM([1]START:END!M273)</f>
        <v>0</v>
      </c>
      <c r="G157" s="142">
        <f t="shared" si="17"/>
        <v>0</v>
      </c>
      <c r="H157" s="142">
        <f>SUM([1]START:END!O273)</f>
        <v>0</v>
      </c>
      <c r="I157" s="142">
        <f t="shared" si="18"/>
        <v>3.5493820905685422E-5</v>
      </c>
      <c r="J157" s="143">
        <f t="shared" si="19"/>
        <v>-1.6927719116210938E-5</v>
      </c>
      <c r="K157" s="143">
        <f>SUM([1]START:END!R273)</f>
        <v>0</v>
      </c>
      <c r="L157" s="143">
        <f t="shared" si="20"/>
        <v>-1.6927719116210938E-5</v>
      </c>
    </row>
    <row r="158" spans="1:12" s="34" customFormat="1" x14ac:dyDescent="0.25">
      <c r="A158" s="146">
        <f t="shared" si="15"/>
        <v>2031</v>
      </c>
      <c r="B158" s="146">
        <f t="shared" si="14"/>
        <v>7</v>
      </c>
      <c r="C158" s="142">
        <f t="shared" si="16"/>
        <v>3.5493820905685422E-5</v>
      </c>
      <c r="D158" s="142">
        <f>SUM([1]START:END!K274)</f>
        <v>0</v>
      </c>
      <c r="E158" s="142">
        <f>SUM([1]START:END!L274)</f>
        <v>0</v>
      </c>
      <c r="F158" s="142">
        <f>SUM([1]START:END!M274)</f>
        <v>0</v>
      </c>
      <c r="G158" s="142">
        <f t="shared" si="17"/>
        <v>0</v>
      </c>
      <c r="H158" s="142">
        <f>SUM([1]START:END!O274)</f>
        <v>0</v>
      </c>
      <c r="I158" s="142">
        <f t="shared" si="18"/>
        <v>3.5493820905685422E-5</v>
      </c>
      <c r="J158" s="143">
        <f t="shared" si="19"/>
        <v>-1.6927719116210938E-5</v>
      </c>
      <c r="K158" s="143">
        <f>SUM([1]START:END!R274)</f>
        <v>0</v>
      </c>
      <c r="L158" s="143">
        <f t="shared" si="20"/>
        <v>-1.6927719116210938E-5</v>
      </c>
    </row>
    <row r="159" spans="1:12" s="34" customFormat="1" x14ac:dyDescent="0.25">
      <c r="A159" s="146">
        <f t="shared" si="15"/>
        <v>2031</v>
      </c>
      <c r="B159" s="146">
        <f t="shared" si="14"/>
        <v>8</v>
      </c>
      <c r="C159" s="142">
        <f t="shared" si="16"/>
        <v>3.5493820905685422E-5</v>
      </c>
      <c r="D159" s="142">
        <f>SUM([1]START:END!K275)</f>
        <v>0</v>
      </c>
      <c r="E159" s="142">
        <f>SUM([1]START:END!L275)</f>
        <v>0</v>
      </c>
      <c r="F159" s="142">
        <f>SUM([1]START:END!M275)</f>
        <v>0</v>
      </c>
      <c r="G159" s="142">
        <f t="shared" si="17"/>
        <v>0</v>
      </c>
      <c r="H159" s="142">
        <f>SUM([1]START:END!O275)</f>
        <v>0</v>
      </c>
      <c r="I159" s="142">
        <f t="shared" si="18"/>
        <v>3.5493820905685422E-5</v>
      </c>
      <c r="J159" s="143">
        <f t="shared" si="19"/>
        <v>-1.6927719116210938E-5</v>
      </c>
      <c r="K159" s="143">
        <f>SUM([1]START:END!R275)</f>
        <v>0</v>
      </c>
      <c r="L159" s="143">
        <f t="shared" si="20"/>
        <v>-1.6927719116210938E-5</v>
      </c>
    </row>
    <row r="160" spans="1:12" s="34" customFormat="1" x14ac:dyDescent="0.25">
      <c r="A160" s="146">
        <f t="shared" si="15"/>
        <v>2031</v>
      </c>
      <c r="B160" s="146">
        <f t="shared" si="14"/>
        <v>9</v>
      </c>
      <c r="C160" s="142">
        <f t="shared" si="16"/>
        <v>3.5493820905685422E-5</v>
      </c>
      <c r="D160" s="142">
        <f>SUM([1]START:END!K276)</f>
        <v>0</v>
      </c>
      <c r="E160" s="142">
        <f>SUM([1]START:END!L276)</f>
        <v>0</v>
      </c>
      <c r="F160" s="142">
        <f>SUM([1]START:END!M276)</f>
        <v>0</v>
      </c>
      <c r="G160" s="142">
        <f t="shared" si="17"/>
        <v>0</v>
      </c>
      <c r="H160" s="142">
        <f>SUM([1]START:END!O276)</f>
        <v>0</v>
      </c>
      <c r="I160" s="142">
        <f t="shared" si="18"/>
        <v>3.5493820905685422E-5</v>
      </c>
      <c r="J160" s="143">
        <f t="shared" si="19"/>
        <v>-1.6927719116210938E-5</v>
      </c>
      <c r="K160" s="143">
        <f>SUM([1]START:END!R276)</f>
        <v>0</v>
      </c>
      <c r="L160" s="143">
        <f t="shared" si="20"/>
        <v>-1.6927719116210938E-5</v>
      </c>
    </row>
    <row r="161" spans="1:12" s="34" customFormat="1" x14ac:dyDescent="0.25">
      <c r="A161" s="146">
        <f t="shared" si="15"/>
        <v>2031</v>
      </c>
      <c r="B161" s="146">
        <f t="shared" si="14"/>
        <v>10</v>
      </c>
      <c r="C161" s="142">
        <f t="shared" si="16"/>
        <v>3.5493820905685422E-5</v>
      </c>
      <c r="D161" s="142">
        <f>SUM([1]START:END!K277)</f>
        <v>0</v>
      </c>
      <c r="E161" s="142">
        <f>SUM([1]START:END!L277)</f>
        <v>0</v>
      </c>
      <c r="F161" s="142">
        <f>SUM([1]START:END!M277)</f>
        <v>0</v>
      </c>
      <c r="G161" s="142">
        <f t="shared" si="17"/>
        <v>0</v>
      </c>
      <c r="H161" s="142">
        <f>SUM([1]START:END!O277)</f>
        <v>0</v>
      </c>
      <c r="I161" s="142">
        <f t="shared" si="18"/>
        <v>3.5493820905685422E-5</v>
      </c>
      <c r="J161" s="143">
        <f t="shared" si="19"/>
        <v>-1.6927719116210938E-5</v>
      </c>
      <c r="K161" s="143">
        <f>SUM([1]START:END!R277)</f>
        <v>0</v>
      </c>
      <c r="L161" s="143">
        <f t="shared" si="20"/>
        <v>-1.6927719116210938E-5</v>
      </c>
    </row>
    <row r="162" spans="1:12" s="34" customFormat="1" x14ac:dyDescent="0.25">
      <c r="A162" s="146">
        <f t="shared" si="15"/>
        <v>2031</v>
      </c>
      <c r="B162" s="146">
        <f t="shared" si="14"/>
        <v>11</v>
      </c>
      <c r="C162" s="142">
        <f t="shared" si="16"/>
        <v>3.5493820905685422E-5</v>
      </c>
      <c r="D162" s="142">
        <f>SUM([1]START:END!K278)</f>
        <v>0</v>
      </c>
      <c r="E162" s="142">
        <f>SUM([1]START:END!L278)</f>
        <v>0</v>
      </c>
      <c r="F162" s="142">
        <f>SUM([1]START:END!M278)</f>
        <v>0</v>
      </c>
      <c r="G162" s="142">
        <f t="shared" si="17"/>
        <v>0</v>
      </c>
      <c r="H162" s="142">
        <f>SUM([1]START:END!O278)</f>
        <v>0</v>
      </c>
      <c r="I162" s="142">
        <f t="shared" si="18"/>
        <v>3.5493820905685422E-5</v>
      </c>
      <c r="J162" s="143">
        <f t="shared" si="19"/>
        <v>-1.6927719116210938E-5</v>
      </c>
      <c r="K162" s="143">
        <f>SUM([1]START:END!R278)</f>
        <v>0</v>
      </c>
      <c r="L162" s="143">
        <f t="shared" si="20"/>
        <v>-1.6927719116210938E-5</v>
      </c>
    </row>
    <row r="163" spans="1:12" s="34" customFormat="1" x14ac:dyDescent="0.25">
      <c r="A163" s="146">
        <f t="shared" si="15"/>
        <v>2031</v>
      </c>
      <c r="B163" s="146">
        <f t="shared" si="14"/>
        <v>12</v>
      </c>
      <c r="C163" s="142">
        <f t="shared" si="16"/>
        <v>3.5493820905685422E-5</v>
      </c>
      <c r="D163" s="142">
        <f>SUM([1]START:END!K279)</f>
        <v>0</v>
      </c>
      <c r="E163" s="142">
        <f>SUM([1]START:END!L279)</f>
        <v>0</v>
      </c>
      <c r="F163" s="142">
        <f>SUM([1]START:END!M279)</f>
        <v>0</v>
      </c>
      <c r="G163" s="142">
        <f t="shared" si="17"/>
        <v>0</v>
      </c>
      <c r="H163" s="142">
        <f>SUM([1]START:END!O279)</f>
        <v>0</v>
      </c>
      <c r="I163" s="142">
        <f t="shared" si="18"/>
        <v>3.5493820905685422E-5</v>
      </c>
      <c r="J163" s="143">
        <f t="shared" si="19"/>
        <v>-1.6927719116210938E-5</v>
      </c>
      <c r="K163" s="143">
        <f>SUM([1]START:END!R279)</f>
        <v>0</v>
      </c>
      <c r="L163" s="143">
        <f t="shared" si="20"/>
        <v>-1.6927719116210938E-5</v>
      </c>
    </row>
    <row r="164" spans="1:12" s="34" customFormat="1" x14ac:dyDescent="0.25">
      <c r="A164" s="146">
        <f t="shared" si="15"/>
        <v>2032</v>
      </c>
      <c r="B164" s="146">
        <f t="shared" si="14"/>
        <v>1</v>
      </c>
      <c r="C164" s="142">
        <f t="shared" si="16"/>
        <v>3.5493820905685422E-5</v>
      </c>
      <c r="D164" s="142">
        <f>SUM([1]START:END!K280)</f>
        <v>0</v>
      </c>
      <c r="E164" s="142">
        <f>SUM([1]START:END!L280)</f>
        <v>0</v>
      </c>
      <c r="F164" s="142">
        <f>SUM([1]START:END!M280)</f>
        <v>0</v>
      </c>
      <c r="G164" s="142">
        <f t="shared" si="17"/>
        <v>0</v>
      </c>
      <c r="H164" s="142">
        <f>SUM([1]START:END!O280)</f>
        <v>0</v>
      </c>
      <c r="I164" s="142">
        <f t="shared" si="18"/>
        <v>3.5493820905685422E-5</v>
      </c>
      <c r="J164" s="143">
        <f t="shared" si="19"/>
        <v>-1.6927719116210938E-5</v>
      </c>
      <c r="K164" s="143">
        <f>SUM([1]START:END!R280)</f>
        <v>0</v>
      </c>
      <c r="L164" s="143">
        <f t="shared" si="20"/>
        <v>-1.6927719116210938E-5</v>
      </c>
    </row>
    <row r="165" spans="1:12" s="34" customFormat="1" x14ac:dyDescent="0.25">
      <c r="A165" s="146">
        <f t="shared" si="15"/>
        <v>2032</v>
      </c>
      <c r="B165" s="146">
        <f t="shared" si="14"/>
        <v>2</v>
      </c>
      <c r="C165" s="142">
        <f t="shared" si="16"/>
        <v>3.5493820905685422E-5</v>
      </c>
      <c r="D165" s="142">
        <f>SUM([1]START:END!K281)</f>
        <v>0</v>
      </c>
      <c r="E165" s="142">
        <f>SUM([1]START:END!L281)</f>
        <v>0</v>
      </c>
      <c r="F165" s="142">
        <f>SUM([1]START:END!M281)</f>
        <v>0</v>
      </c>
      <c r="G165" s="142">
        <f t="shared" si="17"/>
        <v>0</v>
      </c>
      <c r="H165" s="142">
        <f>SUM([1]START:END!O281)</f>
        <v>0</v>
      </c>
      <c r="I165" s="142">
        <f t="shared" si="18"/>
        <v>3.5493820905685422E-5</v>
      </c>
      <c r="J165" s="143">
        <f t="shared" si="19"/>
        <v>-1.6927719116210938E-5</v>
      </c>
      <c r="K165" s="143">
        <f>SUM([1]START:END!R281)</f>
        <v>0</v>
      </c>
      <c r="L165" s="143">
        <f t="shared" si="20"/>
        <v>-1.6927719116210938E-5</v>
      </c>
    </row>
    <row r="166" spans="1:12" s="34" customFormat="1" x14ac:dyDescent="0.25">
      <c r="A166" s="146">
        <f t="shared" si="15"/>
        <v>2032</v>
      </c>
      <c r="B166" s="146">
        <f t="shared" si="14"/>
        <v>3</v>
      </c>
      <c r="C166" s="142">
        <f t="shared" si="16"/>
        <v>3.5493820905685422E-5</v>
      </c>
      <c r="D166" s="142">
        <f>SUM([1]START:END!K282)</f>
        <v>0</v>
      </c>
      <c r="E166" s="142">
        <f>SUM([1]START:END!L282)</f>
        <v>0</v>
      </c>
      <c r="F166" s="142">
        <f>SUM([1]START:END!M282)</f>
        <v>0</v>
      </c>
      <c r="G166" s="142">
        <f t="shared" si="17"/>
        <v>0</v>
      </c>
      <c r="H166" s="142">
        <f>SUM([1]START:END!O282)</f>
        <v>0</v>
      </c>
      <c r="I166" s="142">
        <f t="shared" si="18"/>
        <v>3.5493820905685422E-5</v>
      </c>
      <c r="J166" s="143">
        <f t="shared" si="19"/>
        <v>-1.6927719116210938E-5</v>
      </c>
      <c r="K166" s="143">
        <f>SUM([1]START:END!R282)</f>
        <v>0</v>
      </c>
      <c r="L166" s="143">
        <f t="shared" si="20"/>
        <v>-1.6927719116210938E-5</v>
      </c>
    </row>
    <row r="167" spans="1:12" s="34" customFormat="1" x14ac:dyDescent="0.25">
      <c r="A167" s="146">
        <f t="shared" si="15"/>
        <v>2032</v>
      </c>
      <c r="B167" s="146">
        <f t="shared" si="14"/>
        <v>4</v>
      </c>
      <c r="C167" s="142">
        <f t="shared" si="16"/>
        <v>3.5493820905685422E-5</v>
      </c>
      <c r="D167" s="142">
        <f>SUM([1]START:END!K283)</f>
        <v>0</v>
      </c>
      <c r="E167" s="142">
        <f>SUM([1]START:END!L283)</f>
        <v>0</v>
      </c>
      <c r="F167" s="142">
        <f>SUM([1]START:END!M283)</f>
        <v>0</v>
      </c>
      <c r="G167" s="142">
        <f t="shared" si="17"/>
        <v>0</v>
      </c>
      <c r="H167" s="142">
        <f>SUM([1]START:END!O283)</f>
        <v>0</v>
      </c>
      <c r="I167" s="142">
        <f t="shared" si="18"/>
        <v>3.5493820905685422E-5</v>
      </c>
      <c r="J167" s="143">
        <f t="shared" si="19"/>
        <v>-1.6927719116210938E-5</v>
      </c>
      <c r="K167" s="143">
        <f>SUM([1]START:END!R283)</f>
        <v>0</v>
      </c>
      <c r="L167" s="143">
        <f t="shared" si="20"/>
        <v>-1.6927719116210938E-5</v>
      </c>
    </row>
    <row r="168" spans="1:12" s="34" customFormat="1" x14ac:dyDescent="0.25">
      <c r="A168" s="146">
        <f t="shared" si="15"/>
        <v>2032</v>
      </c>
      <c r="B168" s="146">
        <f t="shared" si="14"/>
        <v>5</v>
      </c>
      <c r="C168" s="142">
        <f t="shared" si="16"/>
        <v>3.5493820905685422E-5</v>
      </c>
      <c r="D168" s="142">
        <f>SUM([1]START:END!K284)</f>
        <v>0</v>
      </c>
      <c r="E168" s="142">
        <f>SUM([1]START:END!L284)</f>
        <v>0</v>
      </c>
      <c r="F168" s="142">
        <f>SUM([1]START:END!M284)</f>
        <v>0</v>
      </c>
      <c r="G168" s="142">
        <f t="shared" si="17"/>
        <v>0</v>
      </c>
      <c r="H168" s="142">
        <f>SUM([1]START:END!O284)</f>
        <v>0</v>
      </c>
      <c r="I168" s="142">
        <f t="shared" si="18"/>
        <v>3.5493820905685422E-5</v>
      </c>
      <c r="J168" s="143">
        <f t="shared" si="19"/>
        <v>-1.6927719116210938E-5</v>
      </c>
      <c r="K168" s="143">
        <f>SUM([1]START:END!R284)</f>
        <v>0</v>
      </c>
      <c r="L168" s="143">
        <f t="shared" si="20"/>
        <v>-1.6927719116210938E-5</v>
      </c>
    </row>
    <row r="169" spans="1:12" s="34" customFormat="1" x14ac:dyDescent="0.25">
      <c r="A169" s="146">
        <f t="shared" si="15"/>
        <v>2032</v>
      </c>
      <c r="B169" s="146">
        <f t="shared" si="14"/>
        <v>6</v>
      </c>
      <c r="C169" s="142">
        <f t="shared" si="16"/>
        <v>3.5493820905685422E-5</v>
      </c>
      <c r="D169" s="142">
        <f>SUM([1]START:END!K285)</f>
        <v>0</v>
      </c>
      <c r="E169" s="142">
        <f>SUM([1]START:END!L285)</f>
        <v>0</v>
      </c>
      <c r="F169" s="142">
        <f>SUM([1]START:END!M285)</f>
        <v>0</v>
      </c>
      <c r="G169" s="142">
        <f t="shared" si="17"/>
        <v>0</v>
      </c>
      <c r="H169" s="142">
        <f>SUM([1]START:END!O285)</f>
        <v>0</v>
      </c>
      <c r="I169" s="142">
        <f t="shared" si="18"/>
        <v>3.5493820905685422E-5</v>
      </c>
      <c r="J169" s="143">
        <f t="shared" si="19"/>
        <v>-1.6927719116210938E-5</v>
      </c>
      <c r="K169" s="143">
        <f>SUM([1]START:END!R285)</f>
        <v>0</v>
      </c>
      <c r="L169" s="143">
        <f t="shared" si="20"/>
        <v>-1.6927719116210938E-5</v>
      </c>
    </row>
    <row r="170" spans="1:12" s="34" customFormat="1" x14ac:dyDescent="0.25">
      <c r="A170" s="146">
        <f t="shared" si="15"/>
        <v>2032</v>
      </c>
      <c r="B170" s="146">
        <f t="shared" si="14"/>
        <v>7</v>
      </c>
      <c r="C170" s="142">
        <f t="shared" si="16"/>
        <v>3.5493820905685422E-5</v>
      </c>
      <c r="D170" s="142">
        <f>SUM([1]START:END!K286)</f>
        <v>0</v>
      </c>
      <c r="E170" s="142">
        <f>SUM([1]START:END!L286)</f>
        <v>0</v>
      </c>
      <c r="F170" s="142">
        <f>SUM([1]START:END!M286)</f>
        <v>0</v>
      </c>
      <c r="G170" s="142">
        <f t="shared" si="17"/>
        <v>0</v>
      </c>
      <c r="H170" s="142">
        <f>SUM([1]START:END!O286)</f>
        <v>0</v>
      </c>
      <c r="I170" s="142">
        <f t="shared" si="18"/>
        <v>3.5493820905685422E-5</v>
      </c>
      <c r="J170" s="143">
        <f t="shared" si="19"/>
        <v>-1.6927719116210938E-5</v>
      </c>
      <c r="K170" s="143">
        <f>SUM([1]START:END!R286)</f>
        <v>0</v>
      </c>
      <c r="L170" s="143">
        <f t="shared" si="20"/>
        <v>-1.6927719116210938E-5</v>
      </c>
    </row>
    <row r="171" spans="1:12" s="34" customFormat="1" x14ac:dyDescent="0.25">
      <c r="A171" s="146">
        <f t="shared" si="15"/>
        <v>2032</v>
      </c>
      <c r="B171" s="146">
        <f t="shared" si="14"/>
        <v>8</v>
      </c>
      <c r="C171" s="142">
        <f t="shared" si="16"/>
        <v>3.5493820905685422E-5</v>
      </c>
      <c r="D171" s="142">
        <f>SUM([1]START:END!K287)</f>
        <v>0</v>
      </c>
      <c r="E171" s="142">
        <f>SUM([1]START:END!L287)</f>
        <v>0</v>
      </c>
      <c r="F171" s="142">
        <f>SUM([1]START:END!M287)</f>
        <v>0</v>
      </c>
      <c r="G171" s="142">
        <f t="shared" si="17"/>
        <v>0</v>
      </c>
      <c r="H171" s="142">
        <f>SUM([1]START:END!O287)</f>
        <v>0</v>
      </c>
      <c r="I171" s="142">
        <f t="shared" si="18"/>
        <v>3.5493820905685422E-5</v>
      </c>
      <c r="J171" s="143">
        <f t="shared" si="19"/>
        <v>-1.6927719116210938E-5</v>
      </c>
      <c r="K171" s="143">
        <f>SUM([1]START:END!R287)</f>
        <v>0</v>
      </c>
      <c r="L171" s="143">
        <f t="shared" si="20"/>
        <v>-1.6927719116210938E-5</v>
      </c>
    </row>
    <row r="172" spans="1:12" s="34" customFormat="1" x14ac:dyDescent="0.25">
      <c r="A172" s="146">
        <f t="shared" si="15"/>
        <v>2032</v>
      </c>
      <c r="B172" s="146">
        <f t="shared" si="14"/>
        <v>9</v>
      </c>
      <c r="C172" s="142">
        <f t="shared" si="16"/>
        <v>3.5493820905685422E-5</v>
      </c>
      <c r="D172" s="142">
        <f>SUM([1]START:END!K288)</f>
        <v>0</v>
      </c>
      <c r="E172" s="142">
        <f>SUM([1]START:END!L288)</f>
        <v>0</v>
      </c>
      <c r="F172" s="142">
        <f>SUM([1]START:END!M288)</f>
        <v>0</v>
      </c>
      <c r="G172" s="142">
        <f t="shared" si="17"/>
        <v>0</v>
      </c>
      <c r="H172" s="142">
        <f>SUM([1]START:END!O288)</f>
        <v>0</v>
      </c>
      <c r="I172" s="142">
        <f t="shared" si="18"/>
        <v>3.5493820905685422E-5</v>
      </c>
      <c r="J172" s="143">
        <f t="shared" si="19"/>
        <v>-1.6927719116210938E-5</v>
      </c>
      <c r="K172" s="143">
        <f>SUM([1]START:END!R288)</f>
        <v>0</v>
      </c>
      <c r="L172" s="143">
        <f t="shared" si="20"/>
        <v>-1.6927719116210938E-5</v>
      </c>
    </row>
    <row r="173" spans="1:12" s="34" customFormat="1" x14ac:dyDescent="0.25">
      <c r="A173" s="146">
        <f t="shared" si="15"/>
        <v>2032</v>
      </c>
      <c r="B173" s="146">
        <f t="shared" si="14"/>
        <v>10</v>
      </c>
      <c r="C173" s="142">
        <f t="shared" si="16"/>
        <v>3.5493820905685422E-5</v>
      </c>
      <c r="D173" s="142">
        <f>SUM([1]START:END!K289)</f>
        <v>0</v>
      </c>
      <c r="E173" s="142">
        <f>SUM([1]START:END!L289)</f>
        <v>0</v>
      </c>
      <c r="F173" s="142">
        <f>SUM([1]START:END!M289)</f>
        <v>0</v>
      </c>
      <c r="G173" s="142">
        <f t="shared" si="17"/>
        <v>0</v>
      </c>
      <c r="H173" s="142">
        <f>SUM([1]START:END!O289)</f>
        <v>0</v>
      </c>
      <c r="I173" s="142">
        <f t="shared" si="18"/>
        <v>3.5493820905685422E-5</v>
      </c>
      <c r="J173" s="143">
        <f t="shared" si="19"/>
        <v>-1.6927719116210938E-5</v>
      </c>
      <c r="K173" s="143">
        <f>SUM([1]START:END!R289)</f>
        <v>0</v>
      </c>
      <c r="L173" s="143">
        <f t="shared" si="20"/>
        <v>-1.6927719116210938E-5</v>
      </c>
    </row>
    <row r="174" spans="1:12" s="34" customFormat="1" x14ac:dyDescent="0.25">
      <c r="A174" s="146">
        <f t="shared" si="15"/>
        <v>2032</v>
      </c>
      <c r="B174" s="146">
        <f t="shared" si="14"/>
        <v>11</v>
      </c>
      <c r="C174" s="142">
        <f t="shared" si="16"/>
        <v>3.5493820905685422E-5</v>
      </c>
      <c r="D174" s="142">
        <f>SUM([1]START:END!K290)</f>
        <v>0</v>
      </c>
      <c r="E174" s="142">
        <f>SUM([1]START:END!L290)</f>
        <v>0</v>
      </c>
      <c r="F174" s="142">
        <f>SUM([1]START:END!M290)</f>
        <v>0</v>
      </c>
      <c r="G174" s="142">
        <f t="shared" si="17"/>
        <v>0</v>
      </c>
      <c r="H174" s="142">
        <f>SUM([1]START:END!O290)</f>
        <v>0</v>
      </c>
      <c r="I174" s="142">
        <f t="shared" si="18"/>
        <v>3.5493820905685422E-5</v>
      </c>
      <c r="J174" s="143">
        <f t="shared" si="19"/>
        <v>-1.6927719116210938E-5</v>
      </c>
      <c r="K174" s="143">
        <f>SUM([1]START:END!R290)</f>
        <v>0</v>
      </c>
      <c r="L174" s="143">
        <f t="shared" si="20"/>
        <v>-1.6927719116210938E-5</v>
      </c>
    </row>
    <row r="175" spans="1:12" s="34" customFormat="1" x14ac:dyDescent="0.25">
      <c r="A175" s="146">
        <f t="shared" si="15"/>
        <v>2032</v>
      </c>
      <c r="B175" s="146">
        <f t="shared" si="14"/>
        <v>12</v>
      </c>
      <c r="C175" s="142">
        <f t="shared" si="16"/>
        <v>3.5493820905685422E-5</v>
      </c>
      <c r="D175" s="142">
        <f>SUM([1]START:END!K291)</f>
        <v>0</v>
      </c>
      <c r="E175" s="142">
        <f>SUM([1]START:END!L291)</f>
        <v>0</v>
      </c>
      <c r="F175" s="142">
        <f>SUM([1]START:END!M291)</f>
        <v>0</v>
      </c>
      <c r="G175" s="142">
        <f t="shared" si="17"/>
        <v>0</v>
      </c>
      <c r="H175" s="142">
        <f>SUM([1]START:END!O291)</f>
        <v>0</v>
      </c>
      <c r="I175" s="142">
        <f t="shared" si="18"/>
        <v>3.5493820905685422E-5</v>
      </c>
      <c r="J175" s="143">
        <f t="shared" si="19"/>
        <v>-1.6927719116210938E-5</v>
      </c>
      <c r="K175" s="143">
        <f>SUM([1]START:END!R291)</f>
        <v>0</v>
      </c>
      <c r="L175" s="143">
        <f t="shared" si="20"/>
        <v>-1.6927719116210938E-5</v>
      </c>
    </row>
    <row r="176" spans="1:12" s="34" customFormat="1" x14ac:dyDescent="0.25">
      <c r="A176" s="146">
        <f t="shared" si="15"/>
        <v>2033</v>
      </c>
      <c r="B176" s="146">
        <f t="shared" si="14"/>
        <v>1</v>
      </c>
      <c r="C176" s="142">
        <f t="shared" si="16"/>
        <v>3.5493820905685422E-5</v>
      </c>
      <c r="D176" s="142">
        <f>SUM([1]START:END!K292)</f>
        <v>0</v>
      </c>
      <c r="E176" s="142">
        <f>SUM([1]START:END!L292)</f>
        <v>0</v>
      </c>
      <c r="F176" s="142">
        <f>SUM([1]START:END!M292)</f>
        <v>0</v>
      </c>
      <c r="G176" s="142">
        <f t="shared" si="17"/>
        <v>0</v>
      </c>
      <c r="H176" s="142">
        <f>SUM([1]START:END!O292)</f>
        <v>0</v>
      </c>
      <c r="I176" s="142">
        <f t="shared" si="18"/>
        <v>3.5493820905685422E-5</v>
      </c>
      <c r="J176" s="143">
        <f t="shared" si="19"/>
        <v>-1.6927719116210938E-5</v>
      </c>
      <c r="K176" s="143">
        <f>SUM([1]START:END!R292)</f>
        <v>0</v>
      </c>
      <c r="L176" s="143">
        <f t="shared" si="20"/>
        <v>-1.6927719116210938E-5</v>
      </c>
    </row>
    <row r="177" spans="1:12" s="34" customFormat="1" x14ac:dyDescent="0.25">
      <c r="A177" s="146">
        <f t="shared" si="15"/>
        <v>2033</v>
      </c>
      <c r="B177" s="146">
        <f t="shared" si="14"/>
        <v>2</v>
      </c>
      <c r="C177" s="142">
        <f t="shared" si="16"/>
        <v>3.5493820905685422E-5</v>
      </c>
      <c r="D177" s="142">
        <f>SUM([1]START:END!K293)</f>
        <v>0</v>
      </c>
      <c r="E177" s="142">
        <f>SUM([1]START:END!L293)</f>
        <v>0</v>
      </c>
      <c r="F177" s="142">
        <f>SUM([1]START:END!M293)</f>
        <v>0</v>
      </c>
      <c r="G177" s="142">
        <f t="shared" si="17"/>
        <v>0</v>
      </c>
      <c r="H177" s="142">
        <f>SUM([1]START:END!O293)</f>
        <v>0</v>
      </c>
      <c r="I177" s="142">
        <f t="shared" si="18"/>
        <v>3.5493820905685422E-5</v>
      </c>
      <c r="J177" s="143">
        <f t="shared" si="19"/>
        <v>-1.6927719116210938E-5</v>
      </c>
      <c r="K177" s="143">
        <f>SUM([1]START:END!R293)</f>
        <v>0</v>
      </c>
      <c r="L177" s="143">
        <f t="shared" si="20"/>
        <v>-1.6927719116210938E-5</v>
      </c>
    </row>
    <row r="178" spans="1:12" s="34" customFormat="1" x14ac:dyDescent="0.25">
      <c r="A178" s="146">
        <f t="shared" si="15"/>
        <v>2033</v>
      </c>
      <c r="B178" s="146">
        <f t="shared" si="14"/>
        <v>3</v>
      </c>
      <c r="C178" s="142">
        <f t="shared" si="16"/>
        <v>3.5493820905685422E-5</v>
      </c>
      <c r="D178" s="142">
        <f>SUM([1]START:END!K294)</f>
        <v>0</v>
      </c>
      <c r="E178" s="142">
        <f>SUM([1]START:END!L294)</f>
        <v>0</v>
      </c>
      <c r="F178" s="142">
        <f>SUM([1]START:END!M294)</f>
        <v>0</v>
      </c>
      <c r="G178" s="142">
        <f t="shared" si="17"/>
        <v>0</v>
      </c>
      <c r="H178" s="142">
        <f>SUM([1]START:END!O294)</f>
        <v>0</v>
      </c>
      <c r="I178" s="142">
        <f t="shared" si="18"/>
        <v>3.5493820905685422E-5</v>
      </c>
      <c r="J178" s="143">
        <f t="shared" si="19"/>
        <v>-1.6927719116210938E-5</v>
      </c>
      <c r="K178" s="143">
        <f>SUM([1]START:END!R294)</f>
        <v>0</v>
      </c>
      <c r="L178" s="143">
        <f t="shared" si="20"/>
        <v>-1.6927719116210938E-5</v>
      </c>
    </row>
    <row r="179" spans="1:12" s="34" customFormat="1" x14ac:dyDescent="0.25">
      <c r="A179" s="146">
        <f t="shared" si="15"/>
        <v>2033</v>
      </c>
      <c r="B179" s="146">
        <f t="shared" si="14"/>
        <v>4</v>
      </c>
      <c r="C179" s="142">
        <f t="shared" si="16"/>
        <v>3.5493820905685422E-5</v>
      </c>
      <c r="D179" s="142">
        <f>SUM([1]START:END!K295)</f>
        <v>0</v>
      </c>
      <c r="E179" s="142">
        <f>SUM([1]START:END!L295)</f>
        <v>0</v>
      </c>
      <c r="F179" s="142">
        <f>SUM([1]START:END!M295)</f>
        <v>0</v>
      </c>
      <c r="G179" s="142">
        <f t="shared" si="17"/>
        <v>0</v>
      </c>
      <c r="H179" s="142">
        <f>SUM([1]START:END!O295)</f>
        <v>0</v>
      </c>
      <c r="I179" s="142">
        <f t="shared" si="18"/>
        <v>3.5493820905685422E-5</v>
      </c>
      <c r="J179" s="143">
        <f t="shared" si="19"/>
        <v>-1.6927719116210938E-5</v>
      </c>
      <c r="K179" s="143">
        <f>SUM([1]START:END!R295)</f>
        <v>0</v>
      </c>
      <c r="L179" s="143">
        <f t="shared" si="20"/>
        <v>-1.6927719116210938E-5</v>
      </c>
    </row>
    <row r="180" spans="1:12" s="34" customFormat="1" x14ac:dyDescent="0.25">
      <c r="A180" s="146">
        <f t="shared" si="15"/>
        <v>2033</v>
      </c>
      <c r="B180" s="146">
        <f t="shared" si="14"/>
        <v>5</v>
      </c>
      <c r="C180" s="142">
        <f t="shared" si="16"/>
        <v>3.5493820905685422E-5</v>
      </c>
      <c r="D180" s="142">
        <f>SUM([1]START:END!K296)</f>
        <v>0</v>
      </c>
      <c r="E180" s="142">
        <f>SUM([1]START:END!L296)</f>
        <v>0</v>
      </c>
      <c r="F180" s="142">
        <f>SUM([1]START:END!M296)</f>
        <v>0</v>
      </c>
      <c r="G180" s="142">
        <f t="shared" si="17"/>
        <v>0</v>
      </c>
      <c r="H180" s="142">
        <f>SUM([1]START:END!O296)</f>
        <v>0</v>
      </c>
      <c r="I180" s="142">
        <f t="shared" si="18"/>
        <v>3.5493820905685422E-5</v>
      </c>
      <c r="J180" s="143">
        <f t="shared" si="19"/>
        <v>-1.6927719116210938E-5</v>
      </c>
      <c r="K180" s="143">
        <f>SUM([1]START:END!R296)</f>
        <v>0</v>
      </c>
      <c r="L180" s="143">
        <f t="shared" si="20"/>
        <v>-1.6927719116210938E-5</v>
      </c>
    </row>
    <row r="181" spans="1:12" s="34" customFormat="1" x14ac:dyDescent="0.25">
      <c r="A181" s="146">
        <f t="shared" si="15"/>
        <v>2033</v>
      </c>
      <c r="B181" s="146">
        <f t="shared" si="14"/>
        <v>6</v>
      </c>
      <c r="C181" s="142">
        <f t="shared" si="16"/>
        <v>3.5493820905685422E-5</v>
      </c>
      <c r="D181" s="142">
        <f>SUM([1]START:END!K297)</f>
        <v>0</v>
      </c>
      <c r="E181" s="142">
        <f>SUM([1]START:END!L297)</f>
        <v>0</v>
      </c>
      <c r="F181" s="142">
        <f>SUM([1]START:END!M297)</f>
        <v>0</v>
      </c>
      <c r="G181" s="142">
        <f t="shared" si="17"/>
        <v>0</v>
      </c>
      <c r="H181" s="142">
        <f>SUM([1]START:END!O297)</f>
        <v>0</v>
      </c>
      <c r="I181" s="142">
        <f t="shared" si="18"/>
        <v>3.5493820905685422E-5</v>
      </c>
      <c r="J181" s="143">
        <f t="shared" si="19"/>
        <v>-1.6927719116210938E-5</v>
      </c>
      <c r="K181" s="143">
        <f>SUM([1]START:END!R297)</f>
        <v>0</v>
      </c>
      <c r="L181" s="143">
        <f t="shared" si="20"/>
        <v>-1.6927719116210938E-5</v>
      </c>
    </row>
    <row r="182" spans="1:12" s="34" customFormat="1" x14ac:dyDescent="0.25">
      <c r="A182" s="146">
        <f t="shared" si="15"/>
        <v>2033</v>
      </c>
      <c r="B182" s="146">
        <f t="shared" si="14"/>
        <v>7</v>
      </c>
      <c r="C182" s="142">
        <f t="shared" si="16"/>
        <v>3.5493820905685422E-5</v>
      </c>
      <c r="D182" s="142">
        <f>SUM([1]START:END!K298)</f>
        <v>0</v>
      </c>
      <c r="E182" s="142">
        <f>SUM([1]START:END!L298)</f>
        <v>0</v>
      </c>
      <c r="F182" s="142">
        <f>SUM([1]START:END!M298)</f>
        <v>0</v>
      </c>
      <c r="G182" s="142">
        <f t="shared" si="17"/>
        <v>0</v>
      </c>
      <c r="H182" s="142">
        <f>SUM([1]START:END!O298)</f>
        <v>0</v>
      </c>
      <c r="I182" s="142">
        <f t="shared" si="18"/>
        <v>3.5493820905685422E-5</v>
      </c>
      <c r="J182" s="143">
        <f t="shared" si="19"/>
        <v>-1.6927719116210938E-5</v>
      </c>
      <c r="K182" s="143">
        <f>SUM([1]START:END!R298)</f>
        <v>0</v>
      </c>
      <c r="L182" s="143">
        <f t="shared" si="20"/>
        <v>-1.6927719116210938E-5</v>
      </c>
    </row>
    <row r="183" spans="1:12" s="34" customFormat="1" x14ac:dyDescent="0.25">
      <c r="A183" s="146">
        <f t="shared" si="15"/>
        <v>2033</v>
      </c>
      <c r="B183" s="146">
        <f t="shared" si="14"/>
        <v>8</v>
      </c>
      <c r="C183" s="142">
        <f t="shared" si="16"/>
        <v>3.5493820905685422E-5</v>
      </c>
      <c r="D183" s="142">
        <f>SUM([1]START:END!K299)</f>
        <v>0</v>
      </c>
      <c r="E183" s="142">
        <f>SUM([1]START:END!L299)</f>
        <v>0</v>
      </c>
      <c r="F183" s="142">
        <f>SUM([1]START:END!M299)</f>
        <v>0</v>
      </c>
      <c r="G183" s="142">
        <f t="shared" si="17"/>
        <v>0</v>
      </c>
      <c r="H183" s="142">
        <f>SUM([1]START:END!O299)</f>
        <v>0</v>
      </c>
      <c r="I183" s="142">
        <f t="shared" si="18"/>
        <v>3.5493820905685422E-5</v>
      </c>
      <c r="J183" s="143">
        <f t="shared" si="19"/>
        <v>-1.6927719116210938E-5</v>
      </c>
      <c r="K183" s="143">
        <f>SUM([1]START:END!R299)</f>
        <v>0</v>
      </c>
      <c r="L183" s="143">
        <f t="shared" si="20"/>
        <v>-1.6927719116210938E-5</v>
      </c>
    </row>
    <row r="184" spans="1:12" s="34" customFormat="1" x14ac:dyDescent="0.25">
      <c r="A184" s="146">
        <f t="shared" si="15"/>
        <v>2033</v>
      </c>
      <c r="B184" s="146">
        <f t="shared" si="14"/>
        <v>9</v>
      </c>
      <c r="C184" s="142">
        <f t="shared" si="16"/>
        <v>3.5493820905685422E-5</v>
      </c>
      <c r="D184" s="142">
        <f>SUM([1]START:END!K300)</f>
        <v>0</v>
      </c>
      <c r="E184" s="142">
        <f>SUM([1]START:END!L300)</f>
        <v>0</v>
      </c>
      <c r="F184" s="142">
        <f>SUM([1]START:END!M300)</f>
        <v>0</v>
      </c>
      <c r="G184" s="142">
        <f t="shared" si="17"/>
        <v>0</v>
      </c>
      <c r="H184" s="142">
        <f>SUM([1]START:END!O300)</f>
        <v>0</v>
      </c>
      <c r="I184" s="142">
        <f t="shared" si="18"/>
        <v>3.5493820905685422E-5</v>
      </c>
      <c r="J184" s="143">
        <f t="shared" si="19"/>
        <v>-1.6927719116210938E-5</v>
      </c>
      <c r="K184" s="143">
        <f>SUM([1]START:END!R300)</f>
        <v>0</v>
      </c>
      <c r="L184" s="143">
        <f t="shared" si="20"/>
        <v>-1.6927719116210938E-5</v>
      </c>
    </row>
    <row r="185" spans="1:12" s="34" customFormat="1" x14ac:dyDescent="0.25">
      <c r="A185" s="146">
        <f t="shared" si="15"/>
        <v>2033</v>
      </c>
      <c r="B185" s="146">
        <f t="shared" si="14"/>
        <v>10</v>
      </c>
      <c r="C185" s="142">
        <f t="shared" si="16"/>
        <v>3.5493820905685422E-5</v>
      </c>
      <c r="D185" s="142">
        <f>SUM([1]START:END!K301)</f>
        <v>0</v>
      </c>
      <c r="E185" s="142">
        <f>SUM([1]START:END!L301)</f>
        <v>0</v>
      </c>
      <c r="F185" s="142">
        <f>SUM([1]START:END!M301)</f>
        <v>0</v>
      </c>
      <c r="G185" s="142">
        <f t="shared" si="17"/>
        <v>0</v>
      </c>
      <c r="H185" s="142">
        <f>SUM([1]START:END!O301)</f>
        <v>0</v>
      </c>
      <c r="I185" s="142">
        <f t="shared" si="18"/>
        <v>3.5493820905685422E-5</v>
      </c>
      <c r="J185" s="143">
        <f t="shared" si="19"/>
        <v>-1.6927719116210938E-5</v>
      </c>
      <c r="K185" s="143">
        <f>SUM([1]START:END!R301)</f>
        <v>0</v>
      </c>
      <c r="L185" s="143">
        <f t="shared" si="20"/>
        <v>-1.6927719116210938E-5</v>
      </c>
    </row>
    <row r="186" spans="1:12" s="34" customFormat="1" x14ac:dyDescent="0.25">
      <c r="A186" s="146">
        <f t="shared" si="15"/>
        <v>2033</v>
      </c>
      <c r="B186" s="146">
        <f t="shared" si="14"/>
        <v>11</v>
      </c>
      <c r="C186" s="142">
        <f t="shared" si="16"/>
        <v>3.5493820905685422E-5</v>
      </c>
      <c r="D186" s="142">
        <f>SUM([1]START:END!K302)</f>
        <v>0</v>
      </c>
      <c r="E186" s="142">
        <f>SUM([1]START:END!L302)</f>
        <v>0</v>
      </c>
      <c r="F186" s="142">
        <f>SUM([1]START:END!M302)</f>
        <v>0</v>
      </c>
      <c r="G186" s="142">
        <f t="shared" si="17"/>
        <v>0</v>
      </c>
      <c r="H186" s="142">
        <f>SUM([1]START:END!O302)</f>
        <v>0</v>
      </c>
      <c r="I186" s="142">
        <f t="shared" si="18"/>
        <v>3.5493820905685422E-5</v>
      </c>
      <c r="J186" s="143">
        <f t="shared" si="19"/>
        <v>-1.6927719116210938E-5</v>
      </c>
      <c r="K186" s="143">
        <f>SUM([1]START:END!R302)</f>
        <v>0</v>
      </c>
      <c r="L186" s="143">
        <f t="shared" si="20"/>
        <v>-1.6927719116210938E-5</v>
      </c>
    </row>
    <row r="187" spans="1:12" x14ac:dyDescent="0.25">
      <c r="A187" s="146">
        <f t="shared" si="15"/>
        <v>2033</v>
      </c>
      <c r="B187" s="146">
        <f t="shared" si="14"/>
        <v>12</v>
      </c>
      <c r="C187" s="142">
        <f t="shared" si="16"/>
        <v>3.5493820905685422E-5</v>
      </c>
      <c r="D187" s="142">
        <f>SUM([1]START:END!K303)</f>
        <v>0</v>
      </c>
      <c r="E187" s="142">
        <f>SUM([1]START:END!L303)</f>
        <v>0</v>
      </c>
      <c r="F187" s="142">
        <f>SUM([1]START:END!M303)</f>
        <v>0</v>
      </c>
      <c r="G187" s="142">
        <f t="shared" si="17"/>
        <v>0</v>
      </c>
      <c r="H187" s="142">
        <f>SUM([1]START:END!O303)</f>
        <v>0</v>
      </c>
      <c r="I187" s="142">
        <f t="shared" si="18"/>
        <v>3.5493820905685422E-5</v>
      </c>
      <c r="J187" s="143">
        <f t="shared" si="19"/>
        <v>-1.6927719116210938E-5</v>
      </c>
      <c r="K187" s="143">
        <f>SUM([1]START:END!R303)</f>
        <v>0</v>
      </c>
      <c r="L187" s="143">
        <f t="shared" si="20"/>
        <v>-1.6927719116210938E-5</v>
      </c>
    </row>
    <row r="188" spans="1:12" ht="5.0999999999999996" customHeight="1" x14ac:dyDescent="0.25">
      <c r="A188" s="149"/>
      <c r="B188" s="149"/>
      <c r="C188" s="150"/>
      <c r="D188" s="150"/>
      <c r="E188" s="150"/>
      <c r="F188" s="150"/>
      <c r="G188" s="150"/>
      <c r="H188" s="150"/>
      <c r="I188" s="150"/>
      <c r="J188" s="151"/>
      <c r="K188" s="151"/>
      <c r="L188" s="151"/>
    </row>
    <row r="189" spans="1:12" ht="5.0999999999999996" customHeight="1" x14ac:dyDescent="0.25">
      <c r="A189" s="24"/>
      <c r="B189" s="24"/>
    </row>
    <row r="190" spans="1:12" x14ac:dyDescent="0.25">
      <c r="A190" s="160" t="s">
        <v>281</v>
      </c>
      <c r="B190" s="160"/>
      <c r="C190" s="192">
        <f>'Interest Rate'!$E$3</f>
        <v>43466</v>
      </c>
      <c r="D190" s="160"/>
      <c r="E190" s="160"/>
      <c r="F190" s="160"/>
      <c r="G190" s="161"/>
      <c r="H190" s="161"/>
      <c r="I190" s="161"/>
      <c r="J190" s="161"/>
      <c r="K190" s="193"/>
      <c r="L190" s="193"/>
    </row>
    <row r="191" spans="1:12" ht="5.0999999999999996" customHeight="1" x14ac:dyDescent="0.25">
      <c r="A191" s="157"/>
      <c r="B191" s="157"/>
      <c r="C191" s="157"/>
      <c r="D191" s="157"/>
      <c r="E191" s="157"/>
      <c r="F191" s="157"/>
      <c r="G191" s="158"/>
      <c r="H191" s="158"/>
      <c r="I191" s="158"/>
      <c r="J191" s="158"/>
    </row>
    <row r="192" spans="1:12" x14ac:dyDescent="0.25">
      <c r="A192" s="15"/>
      <c r="B192" s="164" t="s">
        <v>282</v>
      </c>
      <c r="C192" s="165"/>
      <c r="D192" s="166"/>
      <c r="E192" s="166"/>
      <c r="F192" s="167"/>
      <c r="G192" s="168" t="str">
        <f>'Interest Rate'!$E$2</f>
        <v>VND</v>
      </c>
      <c r="H192" s="168" t="s">
        <v>176</v>
      </c>
      <c r="I192" s="169" t="s">
        <v>177</v>
      </c>
      <c r="J192" s="169" t="s">
        <v>178</v>
      </c>
    </row>
    <row r="193" spans="1:10" x14ac:dyDescent="0.25">
      <c r="A193" s="15"/>
      <c r="B193" s="170" t="s">
        <v>180</v>
      </c>
      <c r="C193" s="157"/>
      <c r="D193" s="157"/>
      <c r="E193" s="157"/>
      <c r="F193" s="171" t="s">
        <v>181</v>
      </c>
      <c r="G193" s="172">
        <f>Summary!$BB$7</f>
        <v>29262228229.030346</v>
      </c>
      <c r="H193" s="173">
        <f t="shared" ref="H193:H200" si="21">G193</f>
        <v>29262228229.030346</v>
      </c>
      <c r="I193" s="173"/>
      <c r="J193" s="173"/>
    </row>
    <row r="194" spans="1:10" x14ac:dyDescent="0.25">
      <c r="A194" s="15"/>
      <c r="B194" s="170" t="s">
        <v>183</v>
      </c>
      <c r="C194" s="157"/>
      <c r="D194" s="157"/>
      <c r="E194" s="157"/>
      <c r="F194" s="158" t="s">
        <v>184</v>
      </c>
      <c r="G194" s="172">
        <f>Summary!$BF$7</f>
        <v>0</v>
      </c>
      <c r="H194" s="173">
        <f t="shared" si="21"/>
        <v>0</v>
      </c>
      <c r="I194" s="173"/>
      <c r="J194" s="173">
        <f>G194</f>
        <v>0</v>
      </c>
    </row>
    <row r="195" spans="1:10" x14ac:dyDescent="0.25">
      <c r="A195" s="15"/>
      <c r="B195" s="170" t="s">
        <v>186</v>
      </c>
      <c r="C195" s="157"/>
      <c r="D195" s="157"/>
      <c r="E195" s="157"/>
      <c r="F195" s="158" t="s">
        <v>283</v>
      </c>
      <c r="G195" s="172">
        <f>-Summary!$BC$7</f>
        <v>-28033575437.041458</v>
      </c>
      <c r="H195" s="173">
        <f t="shared" si="21"/>
        <v>-28033575437.041458</v>
      </c>
      <c r="I195" s="173"/>
      <c r="J195" s="173"/>
    </row>
    <row r="196" spans="1:10" x14ac:dyDescent="0.25">
      <c r="A196" s="15"/>
      <c r="B196" s="170" t="s">
        <v>284</v>
      </c>
      <c r="C196" s="157"/>
      <c r="D196" s="157"/>
      <c r="E196" s="157"/>
      <c r="F196" s="158" t="s">
        <v>285</v>
      </c>
      <c r="G196" s="172">
        <f>-Summary!$BD$7</f>
        <v>-1228652791.9888887</v>
      </c>
      <c r="H196" s="173">
        <f t="shared" si="21"/>
        <v>-1228652791.9888887</v>
      </c>
      <c r="I196" s="173"/>
      <c r="J196" s="173">
        <f t="shared" ref="J196:J198" si="22">G196</f>
        <v>-1228652791.9888887</v>
      </c>
    </row>
    <row r="197" spans="1:10" x14ac:dyDescent="0.25">
      <c r="A197" s="15"/>
      <c r="B197" s="170" t="s">
        <v>286</v>
      </c>
      <c r="C197" s="157"/>
      <c r="D197" s="157"/>
      <c r="E197" s="157"/>
      <c r="F197" s="158" t="s">
        <v>285</v>
      </c>
      <c r="G197" s="172">
        <f>-Summary!$BE$7</f>
        <v>0</v>
      </c>
      <c r="H197" s="173">
        <f t="shared" si="21"/>
        <v>0</v>
      </c>
      <c r="I197" s="173"/>
      <c r="J197" s="173"/>
    </row>
    <row r="198" spans="1:10" x14ac:dyDescent="0.25">
      <c r="A198" s="15"/>
      <c r="B198" s="170" t="s">
        <v>287</v>
      </c>
      <c r="C198" s="157"/>
      <c r="D198" s="157"/>
      <c r="E198" s="157"/>
      <c r="F198" s="158" t="s">
        <v>288</v>
      </c>
      <c r="G198" s="172">
        <f>-Summary!$BG$7</f>
        <v>0</v>
      </c>
      <c r="H198" s="173">
        <f t="shared" si="21"/>
        <v>0</v>
      </c>
      <c r="I198" s="173"/>
      <c r="J198" s="173">
        <f t="shared" si="22"/>
        <v>0</v>
      </c>
    </row>
    <row r="199" spans="1:10" x14ac:dyDescent="0.25">
      <c r="A199" s="15"/>
      <c r="B199" s="170" t="s">
        <v>289</v>
      </c>
      <c r="C199" s="157"/>
      <c r="D199" s="157"/>
      <c r="E199" s="157"/>
      <c r="F199" s="158" t="s">
        <v>290</v>
      </c>
      <c r="G199" s="172">
        <f>-Summary!$BH$7</f>
        <v>0</v>
      </c>
      <c r="H199" s="173">
        <f t="shared" si="21"/>
        <v>0</v>
      </c>
      <c r="I199" s="173"/>
      <c r="J199" s="173"/>
    </row>
    <row r="200" spans="1:10" x14ac:dyDescent="0.25">
      <c r="A200" s="15"/>
      <c r="B200" s="170" t="s">
        <v>291</v>
      </c>
      <c r="C200" s="157"/>
      <c r="D200" s="157"/>
      <c r="E200" s="157"/>
      <c r="F200" s="158" t="s">
        <v>290</v>
      </c>
      <c r="G200" s="172">
        <f>-Summary!$BI$7</f>
        <v>0</v>
      </c>
      <c r="H200" s="173">
        <f t="shared" si="21"/>
        <v>0</v>
      </c>
      <c r="I200" s="173"/>
      <c r="J200" s="173"/>
    </row>
    <row r="201" spans="1:10" ht="16.5" thickBot="1" x14ac:dyDescent="0.3">
      <c r="A201" s="15"/>
      <c r="B201" s="174"/>
      <c r="C201" s="175"/>
      <c r="D201" s="175"/>
      <c r="E201" s="175"/>
      <c r="F201" s="175"/>
      <c r="G201" s="176">
        <f>SUM(G193:G200)</f>
        <v>-9.5367431640625E-7</v>
      </c>
      <c r="H201" s="176">
        <f t="shared" ref="H201:J201" si="23">SUM(H193:H200)</f>
        <v>-9.5367431640625E-7</v>
      </c>
      <c r="I201" s="176">
        <f t="shared" si="23"/>
        <v>0</v>
      </c>
      <c r="J201" s="176">
        <f t="shared" si="23"/>
        <v>-1228652791.9888887</v>
      </c>
    </row>
    <row r="202" spans="1:10" ht="5.0999999999999996" customHeight="1" thickTop="1" x14ac:dyDescent="0.25">
      <c r="A202" s="157"/>
      <c r="B202" s="157"/>
      <c r="C202" s="157"/>
      <c r="D202" s="157"/>
      <c r="E202" s="157"/>
      <c r="F202" s="157"/>
      <c r="G202" s="158"/>
      <c r="H202" s="158"/>
      <c r="I202" s="158"/>
      <c r="J202" s="158"/>
    </row>
    <row r="203" spans="1:10" x14ac:dyDescent="0.25">
      <c r="A203" s="194" t="s">
        <v>292</v>
      </c>
      <c r="B203" s="160"/>
      <c r="C203" s="160"/>
      <c r="D203" s="160"/>
      <c r="E203" s="160"/>
      <c r="F203" s="160"/>
      <c r="G203" s="161"/>
      <c r="H203" s="161"/>
      <c r="I203" s="161"/>
      <c r="J203" s="161"/>
    </row>
    <row r="204" spans="1:10" ht="5.0999999999999996" customHeight="1" x14ac:dyDescent="0.25">
      <c r="A204" s="157"/>
      <c r="B204" s="157"/>
      <c r="C204" s="157"/>
      <c r="D204" s="157"/>
      <c r="E204" s="157"/>
      <c r="F204" s="157"/>
      <c r="G204" s="158"/>
      <c r="H204" s="158"/>
      <c r="I204" s="158"/>
      <c r="J204" s="158"/>
    </row>
    <row r="205" spans="1:10" x14ac:dyDescent="0.25">
      <c r="A205" s="157"/>
      <c r="B205" s="164" t="s">
        <v>293</v>
      </c>
      <c r="C205" s="165"/>
      <c r="D205" s="165"/>
      <c r="E205" s="166"/>
      <c r="F205" s="177" t="str">
        <f>A203</f>
        <v>2019/01</v>
      </c>
      <c r="G205" s="168" t="str">
        <f>'Interest Rate'!$E$2</f>
        <v>VND</v>
      </c>
      <c r="H205" s="168" t="s">
        <v>294</v>
      </c>
      <c r="I205" s="168" t="s">
        <v>295</v>
      </c>
      <c r="J205" s="168" t="s">
        <v>296</v>
      </c>
    </row>
    <row r="206" spans="1:10" x14ac:dyDescent="0.25">
      <c r="A206" s="157"/>
      <c r="B206" s="170" t="s">
        <v>297</v>
      </c>
      <c r="C206" s="157"/>
      <c r="D206" s="157"/>
      <c r="E206" s="157"/>
      <c r="F206" s="180"/>
      <c r="G206" s="172">
        <f>IF(K$8="",0,-K$8)</f>
        <v>1077017473.1712515</v>
      </c>
      <c r="H206" s="173"/>
      <c r="I206" s="173">
        <f>G206</f>
        <v>1077017473.1712515</v>
      </c>
      <c r="J206" s="173"/>
    </row>
    <row r="207" spans="1:10" x14ac:dyDescent="0.25">
      <c r="A207" s="157"/>
      <c r="B207" s="170" t="s">
        <v>298</v>
      </c>
      <c r="C207" s="157"/>
      <c r="D207" s="157"/>
      <c r="E207" s="157"/>
      <c r="F207" s="180"/>
      <c r="G207" s="172">
        <f>-G206</f>
        <v>-1077017473.1712515</v>
      </c>
      <c r="H207" s="173">
        <f>G207</f>
        <v>-1077017473.1712515</v>
      </c>
      <c r="I207" s="173"/>
      <c r="J207" s="173"/>
    </row>
    <row r="208" spans="1:10" ht="16.5" thickBot="1" x14ac:dyDescent="0.3">
      <c r="A208" s="157"/>
      <c r="B208" s="174"/>
      <c r="C208" s="175"/>
      <c r="D208" s="175"/>
      <c r="E208" s="175"/>
      <c r="F208" s="181"/>
      <c r="G208" s="176">
        <f>SUM(G206:G207)</f>
        <v>0</v>
      </c>
      <c r="H208" s="176">
        <f t="shared" ref="H208:J208" si="24">SUM(H206:H207)</f>
        <v>-1077017473.1712515</v>
      </c>
      <c r="I208" s="176">
        <f t="shared" si="24"/>
        <v>1077017473.1712515</v>
      </c>
      <c r="J208" s="176">
        <f t="shared" si="24"/>
        <v>0</v>
      </c>
    </row>
    <row r="209" spans="1:10" ht="5.0999999999999996" customHeight="1" thickTop="1" x14ac:dyDescent="0.25">
      <c r="A209" s="157"/>
      <c r="B209" s="157"/>
      <c r="C209" s="157"/>
      <c r="D209" s="157"/>
      <c r="E209" s="157"/>
      <c r="F209" s="157"/>
      <c r="G209" s="158"/>
      <c r="H209" s="158"/>
      <c r="I209" s="158"/>
      <c r="J209" s="158"/>
    </row>
    <row r="210" spans="1:10" x14ac:dyDescent="0.25">
      <c r="A210" s="157"/>
      <c r="B210" s="164" t="s">
        <v>299</v>
      </c>
      <c r="C210" s="165"/>
      <c r="D210" s="165"/>
      <c r="E210" s="166"/>
      <c r="F210" s="177" t="str">
        <f>A203</f>
        <v>2019/01</v>
      </c>
      <c r="G210" s="168" t="str">
        <f>'Interest Rate'!$E$2</f>
        <v>VND</v>
      </c>
      <c r="H210" s="168" t="s">
        <v>300</v>
      </c>
      <c r="I210" s="168" t="s">
        <v>295</v>
      </c>
      <c r="J210" s="168" t="s">
        <v>301</v>
      </c>
    </row>
    <row r="211" spans="1:10" x14ac:dyDescent="0.25">
      <c r="A211" s="157"/>
      <c r="B211" s="170" t="s">
        <v>302</v>
      </c>
      <c r="C211" s="157"/>
      <c r="D211" s="157"/>
      <c r="E211" s="157"/>
      <c r="F211" s="180"/>
      <c r="G211" s="172">
        <f>IF(H$8="",0,H$8)</f>
        <v>182218240.34076947</v>
      </c>
      <c r="H211" s="173"/>
      <c r="I211" s="173">
        <f>G211</f>
        <v>182218240.34076947</v>
      </c>
      <c r="J211" s="173"/>
    </row>
    <row r="212" spans="1:10" x14ac:dyDescent="0.25">
      <c r="A212" s="157"/>
      <c r="B212" s="170" t="s">
        <v>303</v>
      </c>
      <c r="C212" s="157"/>
      <c r="D212" s="157"/>
      <c r="E212" s="157"/>
      <c r="F212" s="180"/>
      <c r="G212" s="172">
        <f>-G211</f>
        <v>-182218240.34076947</v>
      </c>
      <c r="H212" s="173">
        <f>G212</f>
        <v>-182218240.34076947</v>
      </c>
      <c r="I212" s="173"/>
      <c r="J212" s="173"/>
    </row>
    <row r="213" spans="1:10" ht="16.5" thickBot="1" x14ac:dyDescent="0.3">
      <c r="A213" s="157"/>
      <c r="B213" s="174"/>
      <c r="C213" s="175"/>
      <c r="D213" s="175"/>
      <c r="E213" s="175"/>
      <c r="F213" s="181"/>
      <c r="G213" s="176">
        <f>SUM(G211:G212)</f>
        <v>0</v>
      </c>
      <c r="H213" s="176">
        <f t="shared" ref="H213:J213" si="25">SUM(H211:H212)</f>
        <v>-182218240.34076947</v>
      </c>
      <c r="I213" s="176">
        <f t="shared" si="25"/>
        <v>182218240.34076947</v>
      </c>
      <c r="J213" s="176">
        <f t="shared" si="25"/>
        <v>0</v>
      </c>
    </row>
    <row r="214" spans="1:10" ht="16.5" thickTop="1" x14ac:dyDescent="0.25">
      <c r="A214" s="157"/>
      <c r="B214" s="170" t="s">
        <v>217</v>
      </c>
      <c r="C214" s="157"/>
      <c r="D214" s="157"/>
      <c r="E214" s="157"/>
      <c r="F214" s="157"/>
      <c r="G214" s="183">
        <f>-G215</f>
        <v>0</v>
      </c>
      <c r="H214" s="184">
        <f>G214</f>
        <v>0</v>
      </c>
      <c r="I214" s="184"/>
      <c r="J214" s="184"/>
    </row>
    <row r="215" spans="1:10" x14ac:dyDescent="0.25">
      <c r="A215" s="157"/>
      <c r="B215" s="170" t="s">
        <v>304</v>
      </c>
      <c r="C215" s="157"/>
      <c r="D215" s="157"/>
      <c r="E215" s="157"/>
      <c r="F215" s="157"/>
      <c r="G215" s="172">
        <f>IF(G$8="",0,G$8)</f>
        <v>0</v>
      </c>
      <c r="H215" s="173">
        <f>G215</f>
        <v>0</v>
      </c>
      <c r="I215" s="173"/>
      <c r="J215" s="173">
        <f>G215</f>
        <v>0</v>
      </c>
    </row>
    <row r="216" spans="1:10" ht="16.5" thickBot="1" x14ac:dyDescent="0.3">
      <c r="A216" s="157"/>
      <c r="B216" s="174"/>
      <c r="C216" s="175"/>
      <c r="D216" s="175"/>
      <c r="E216" s="175"/>
      <c r="F216" s="181"/>
      <c r="G216" s="176">
        <f>SUM(G214:G215)</f>
        <v>0</v>
      </c>
      <c r="H216" s="176">
        <f>SUM(H214:H215)</f>
        <v>0</v>
      </c>
      <c r="I216" s="176">
        <f>SUM(I214:I215)</f>
        <v>0</v>
      </c>
      <c r="J216" s="176">
        <f>SUM(J214:J215)</f>
        <v>0</v>
      </c>
    </row>
    <row r="217" spans="1:10" ht="5.0999999999999996" customHeight="1" thickTop="1" x14ac:dyDescent="0.25">
      <c r="A217" s="157"/>
      <c r="B217" s="157"/>
      <c r="C217" s="157"/>
      <c r="D217" s="157"/>
      <c r="E217" s="157"/>
      <c r="F217" s="157"/>
      <c r="G217" s="158"/>
      <c r="H217" s="158"/>
      <c r="I217" s="158"/>
      <c r="J217" s="158"/>
    </row>
    <row r="218" spans="1:10" x14ac:dyDescent="0.25">
      <c r="A218" s="194" t="s">
        <v>305</v>
      </c>
      <c r="B218" s="160"/>
      <c r="C218" s="160"/>
      <c r="D218" s="160"/>
      <c r="E218" s="160"/>
      <c r="F218" s="160"/>
      <c r="G218" s="161"/>
      <c r="H218" s="161"/>
      <c r="I218" s="161"/>
      <c r="J218" s="161"/>
    </row>
    <row r="219" spans="1:10" ht="5.0999999999999996" customHeight="1" x14ac:dyDescent="0.25">
      <c r="A219" s="157"/>
      <c r="B219" s="157"/>
      <c r="C219" s="157"/>
      <c r="D219" s="157"/>
      <c r="E219" s="157"/>
      <c r="F219" s="157"/>
      <c r="G219" s="158"/>
      <c r="H219" s="158"/>
      <c r="I219" s="158"/>
      <c r="J219" s="158"/>
    </row>
    <row r="220" spans="1:10" x14ac:dyDescent="0.25">
      <c r="A220" s="157"/>
      <c r="B220" s="164" t="s">
        <v>306</v>
      </c>
      <c r="C220" s="165"/>
      <c r="D220" s="165"/>
      <c r="E220" s="166"/>
      <c r="F220" s="177" t="str">
        <f>A218</f>
        <v>2019/02</v>
      </c>
      <c r="G220" s="168" t="str">
        <f>'Interest Rate'!$E$2</f>
        <v>VND</v>
      </c>
      <c r="H220" s="168" t="s">
        <v>294</v>
      </c>
      <c r="I220" s="168" t="s">
        <v>295</v>
      </c>
      <c r="J220" s="168" t="s">
        <v>296</v>
      </c>
    </row>
    <row r="221" spans="1:10" x14ac:dyDescent="0.25">
      <c r="A221" s="157"/>
      <c r="B221" s="170" t="s">
        <v>297</v>
      </c>
      <c r="C221" s="157"/>
      <c r="D221" s="157"/>
      <c r="E221" s="157"/>
      <c r="F221" s="180"/>
      <c r="G221" s="172">
        <f>IF(K$9="",0,-K$9)</f>
        <v>1077017473.1712515</v>
      </c>
      <c r="H221" s="173"/>
      <c r="I221" s="173">
        <f>G221</f>
        <v>1077017473.1712515</v>
      </c>
      <c r="J221" s="173"/>
    </row>
    <row r="222" spans="1:10" x14ac:dyDescent="0.25">
      <c r="A222" s="157"/>
      <c r="B222" s="170" t="s">
        <v>298</v>
      </c>
      <c r="C222" s="157"/>
      <c r="D222" s="157"/>
      <c r="E222" s="157"/>
      <c r="F222" s="180"/>
      <c r="G222" s="172">
        <f>-G221</f>
        <v>-1077017473.1712515</v>
      </c>
      <c r="H222" s="173">
        <f>G222</f>
        <v>-1077017473.1712515</v>
      </c>
      <c r="I222" s="173"/>
      <c r="J222" s="173"/>
    </row>
    <row r="223" spans="1:10" ht="16.5" thickBot="1" x14ac:dyDescent="0.3">
      <c r="A223" s="157"/>
      <c r="B223" s="174"/>
      <c r="C223" s="175"/>
      <c r="D223" s="175"/>
      <c r="E223" s="175"/>
      <c r="F223" s="181"/>
      <c r="G223" s="176">
        <f>SUM(G221:G222)</f>
        <v>0</v>
      </c>
      <c r="H223" s="176">
        <f t="shared" ref="H223:J223" si="26">SUM(H221:H222)</f>
        <v>-1077017473.1712515</v>
      </c>
      <c r="I223" s="176">
        <f t="shared" si="26"/>
        <v>1077017473.1712515</v>
      </c>
      <c r="J223" s="176">
        <f t="shared" si="26"/>
        <v>0</v>
      </c>
    </row>
    <row r="224" spans="1:10" ht="5.0999999999999996" customHeight="1" thickTop="1" x14ac:dyDescent="0.25">
      <c r="A224" s="157"/>
      <c r="B224" s="157"/>
      <c r="C224" s="157"/>
      <c r="D224" s="157"/>
      <c r="E224" s="157"/>
      <c r="F224" s="157"/>
      <c r="G224" s="158"/>
      <c r="H224" s="158"/>
      <c r="I224" s="158"/>
      <c r="J224" s="158"/>
    </row>
    <row r="225" spans="1:10" x14ac:dyDescent="0.25">
      <c r="A225" s="157"/>
      <c r="B225" s="164" t="s">
        <v>307</v>
      </c>
      <c r="C225" s="165"/>
      <c r="D225" s="165"/>
      <c r="E225" s="166"/>
      <c r="F225" s="177" t="str">
        <f>A218</f>
        <v>2019/02</v>
      </c>
      <c r="G225" s="168" t="str">
        <f>'Interest Rate'!$E$2</f>
        <v>VND</v>
      </c>
      <c r="H225" s="168" t="s">
        <v>300</v>
      </c>
      <c r="I225" s="168" t="s">
        <v>308</v>
      </c>
      <c r="J225" s="168" t="s">
        <v>296</v>
      </c>
    </row>
    <row r="226" spans="1:10" x14ac:dyDescent="0.25">
      <c r="A226" s="157"/>
      <c r="B226" s="170" t="s">
        <v>302</v>
      </c>
      <c r="C226" s="157"/>
      <c r="D226" s="157"/>
      <c r="E226" s="157"/>
      <c r="F226" s="180"/>
      <c r="G226" s="172">
        <f>IF(H$9="",0,H$9)</f>
        <v>175335822.95705667</v>
      </c>
      <c r="H226" s="173"/>
      <c r="I226" s="173">
        <f>G226</f>
        <v>175335822.95705667</v>
      </c>
      <c r="J226" s="173"/>
    </row>
    <row r="227" spans="1:10" x14ac:dyDescent="0.25">
      <c r="A227" s="157"/>
      <c r="B227" s="170" t="s">
        <v>303</v>
      </c>
      <c r="C227" s="157"/>
      <c r="D227" s="157"/>
      <c r="E227" s="157"/>
      <c r="F227" s="180"/>
      <c r="G227" s="172">
        <f>-G226</f>
        <v>-175335822.95705667</v>
      </c>
      <c r="H227" s="173">
        <f>G227</f>
        <v>-175335822.95705667</v>
      </c>
      <c r="I227" s="173"/>
      <c r="J227" s="173"/>
    </row>
    <row r="228" spans="1:10" ht="16.5" thickBot="1" x14ac:dyDescent="0.3">
      <c r="A228" s="157"/>
      <c r="B228" s="174"/>
      <c r="C228" s="175"/>
      <c r="D228" s="175"/>
      <c r="E228" s="175"/>
      <c r="F228" s="181"/>
      <c r="G228" s="176">
        <f>SUM(G226:G227)</f>
        <v>0</v>
      </c>
      <c r="H228" s="176">
        <f t="shared" ref="H228:J228" si="27">SUM(H226:H227)</f>
        <v>-175335822.95705667</v>
      </c>
      <c r="I228" s="176">
        <f t="shared" si="27"/>
        <v>175335822.95705667</v>
      </c>
      <c r="J228" s="176">
        <f t="shared" si="27"/>
        <v>0</v>
      </c>
    </row>
    <row r="229" spans="1:10" ht="16.5" thickTop="1" x14ac:dyDescent="0.25">
      <c r="A229" s="157"/>
      <c r="B229" s="170" t="s">
        <v>217</v>
      </c>
      <c r="C229" s="157"/>
      <c r="D229" s="157"/>
      <c r="E229" s="157"/>
      <c r="F229" s="157"/>
      <c r="G229" s="183">
        <f>-G230</f>
        <v>1241051683.9888887</v>
      </c>
      <c r="H229" s="184">
        <f>G229</f>
        <v>1241051683.9888887</v>
      </c>
      <c r="I229" s="184"/>
      <c r="J229" s="184"/>
    </row>
    <row r="230" spans="1:10" x14ac:dyDescent="0.25">
      <c r="A230" s="157"/>
      <c r="B230" s="170" t="s">
        <v>304</v>
      </c>
      <c r="C230" s="157"/>
      <c r="D230" s="157"/>
      <c r="E230" s="157"/>
      <c r="F230" s="157"/>
      <c r="G230" s="172">
        <f>IF(G$9="",0,G$9)</f>
        <v>-1241051683.9888887</v>
      </c>
      <c r="H230" s="173">
        <f>G230</f>
        <v>-1241051683.9888887</v>
      </c>
      <c r="I230" s="173"/>
      <c r="J230" s="173">
        <f>G230</f>
        <v>-1241051683.9888887</v>
      </c>
    </row>
    <row r="231" spans="1:10" ht="16.5" thickBot="1" x14ac:dyDescent="0.3">
      <c r="A231" s="157"/>
      <c r="B231" s="174"/>
      <c r="C231" s="175"/>
      <c r="D231" s="175"/>
      <c r="E231" s="175"/>
      <c r="F231" s="181"/>
      <c r="G231" s="176">
        <f>SUM(G229:G230)</f>
        <v>0</v>
      </c>
      <c r="H231" s="176">
        <f>SUM(H229:H230)</f>
        <v>0</v>
      </c>
      <c r="I231" s="176">
        <f>SUM(I229:I230)</f>
        <v>0</v>
      </c>
      <c r="J231" s="176">
        <f>SUM(J229:J230)</f>
        <v>-1241051683.9888887</v>
      </c>
    </row>
    <row r="232" spans="1:10" ht="5.0999999999999996" customHeight="1" thickTop="1" x14ac:dyDescent="0.25">
      <c r="A232" s="157"/>
      <c r="B232" s="157"/>
      <c r="C232" s="157"/>
      <c r="D232" s="157"/>
      <c r="E232" s="157"/>
      <c r="F232" s="157"/>
      <c r="G232" s="158"/>
      <c r="H232" s="158"/>
      <c r="I232" s="158"/>
      <c r="J232" s="158"/>
    </row>
    <row r="233" spans="1:10" x14ac:dyDescent="0.25">
      <c r="A233" s="194" t="s">
        <v>309</v>
      </c>
      <c r="B233" s="160"/>
      <c r="C233" s="160"/>
      <c r="D233" s="160"/>
      <c r="E233" s="160"/>
      <c r="F233" s="160"/>
      <c r="G233" s="161"/>
      <c r="H233" s="161"/>
      <c r="I233" s="161"/>
      <c r="J233" s="161"/>
    </row>
    <row r="234" spans="1:10" ht="5.0999999999999996" customHeight="1" x14ac:dyDescent="0.25">
      <c r="A234" s="157"/>
      <c r="B234" s="157"/>
      <c r="C234" s="157"/>
      <c r="D234" s="157"/>
      <c r="E234" s="157"/>
      <c r="F234" s="157"/>
      <c r="G234" s="158"/>
      <c r="H234" s="158"/>
      <c r="I234" s="158"/>
      <c r="J234" s="158"/>
    </row>
    <row r="235" spans="1:10" x14ac:dyDescent="0.25">
      <c r="A235" s="157"/>
      <c r="B235" s="164" t="s">
        <v>306</v>
      </c>
      <c r="C235" s="165"/>
      <c r="D235" s="165"/>
      <c r="E235" s="166"/>
      <c r="F235" s="177" t="str">
        <f>A233</f>
        <v>2019/03</v>
      </c>
      <c r="G235" s="168" t="str">
        <f>'Interest Rate'!$E$2</f>
        <v>VND</v>
      </c>
      <c r="H235" s="168" t="s">
        <v>300</v>
      </c>
      <c r="I235" s="168" t="s">
        <v>295</v>
      </c>
      <c r="J235" s="168" t="s">
        <v>296</v>
      </c>
    </row>
    <row r="236" spans="1:10" x14ac:dyDescent="0.25">
      <c r="A236" s="157"/>
      <c r="B236" s="170" t="s">
        <v>310</v>
      </c>
      <c r="C236" s="157"/>
      <c r="D236" s="157"/>
      <c r="E236" s="157"/>
      <c r="F236" s="180"/>
      <c r="G236" s="172">
        <f>IF(K$10="",0,-K$10)</f>
        <v>1077017473.1712515</v>
      </c>
      <c r="H236" s="173"/>
      <c r="I236" s="173">
        <f>G236</f>
        <v>1077017473.1712515</v>
      </c>
      <c r="J236" s="173"/>
    </row>
    <row r="237" spans="1:10" x14ac:dyDescent="0.25">
      <c r="A237" s="157"/>
      <c r="B237" s="170" t="s">
        <v>298</v>
      </c>
      <c r="C237" s="157"/>
      <c r="D237" s="157"/>
      <c r="E237" s="157"/>
      <c r="F237" s="180"/>
      <c r="G237" s="172">
        <f>-G236</f>
        <v>-1077017473.1712515</v>
      </c>
      <c r="H237" s="173">
        <f>G237</f>
        <v>-1077017473.1712515</v>
      </c>
      <c r="I237" s="173"/>
      <c r="J237" s="173"/>
    </row>
    <row r="238" spans="1:10" ht="16.5" thickBot="1" x14ac:dyDescent="0.3">
      <c r="A238" s="157"/>
      <c r="B238" s="174"/>
      <c r="C238" s="175"/>
      <c r="D238" s="175"/>
      <c r="E238" s="175"/>
      <c r="F238" s="181"/>
      <c r="G238" s="176">
        <f>SUM(G236:G237)</f>
        <v>0</v>
      </c>
      <c r="H238" s="176">
        <f t="shared" ref="H238:J238" si="28">SUM(H236:H237)</f>
        <v>-1077017473.1712515</v>
      </c>
      <c r="I238" s="176">
        <f t="shared" si="28"/>
        <v>1077017473.1712515</v>
      </c>
      <c r="J238" s="176">
        <f t="shared" si="28"/>
        <v>0</v>
      </c>
    </row>
    <row r="239" spans="1:10" ht="5.0999999999999996" customHeight="1" thickTop="1" x14ac:dyDescent="0.25">
      <c r="A239" s="157"/>
      <c r="B239" s="157"/>
      <c r="C239" s="157"/>
      <c r="D239" s="157"/>
      <c r="E239" s="157"/>
      <c r="F239" s="157"/>
      <c r="G239" s="158"/>
      <c r="H239" s="158"/>
      <c r="I239" s="158"/>
      <c r="J239" s="158"/>
    </row>
    <row r="240" spans="1:10" x14ac:dyDescent="0.25">
      <c r="A240" s="157"/>
      <c r="B240" s="164" t="s">
        <v>299</v>
      </c>
      <c r="C240" s="165"/>
      <c r="D240" s="165"/>
      <c r="E240" s="166"/>
      <c r="F240" s="177" t="str">
        <f>A233</f>
        <v>2019/03</v>
      </c>
      <c r="G240" s="168" t="str">
        <f>'Interest Rate'!$E$2</f>
        <v>VND</v>
      </c>
      <c r="H240" s="168" t="s">
        <v>294</v>
      </c>
      <c r="I240" s="168" t="s">
        <v>295</v>
      </c>
      <c r="J240" s="168" t="s">
        <v>301</v>
      </c>
    </row>
    <row r="241" spans="1:10" x14ac:dyDescent="0.25">
      <c r="A241" s="157"/>
      <c r="B241" s="170" t="s">
        <v>311</v>
      </c>
      <c r="C241" s="157"/>
      <c r="D241" s="157"/>
      <c r="E241" s="157"/>
      <c r="F241" s="180"/>
      <c r="G241" s="172">
        <f>IF(H$10="",0,H$10)</f>
        <v>168408669.86034977</v>
      </c>
      <c r="H241" s="173"/>
      <c r="I241" s="173">
        <f>G241</f>
        <v>168408669.86034977</v>
      </c>
      <c r="J241" s="173"/>
    </row>
    <row r="242" spans="1:10" x14ac:dyDescent="0.25">
      <c r="A242" s="157"/>
      <c r="B242" s="170" t="s">
        <v>312</v>
      </c>
      <c r="C242" s="157"/>
      <c r="D242" s="157"/>
      <c r="E242" s="157"/>
      <c r="F242" s="180"/>
      <c r="G242" s="172">
        <f>-G241</f>
        <v>-168408669.86034977</v>
      </c>
      <c r="H242" s="173">
        <f>G242</f>
        <v>-168408669.86034977</v>
      </c>
      <c r="I242" s="173"/>
      <c r="J242" s="173"/>
    </row>
    <row r="243" spans="1:10" ht="16.5" thickBot="1" x14ac:dyDescent="0.3">
      <c r="A243" s="157"/>
      <c r="B243" s="174"/>
      <c r="C243" s="175"/>
      <c r="D243" s="175"/>
      <c r="E243" s="175"/>
      <c r="F243" s="181"/>
      <c r="G243" s="176">
        <f>SUM(G241:G242)</f>
        <v>0</v>
      </c>
      <c r="H243" s="176">
        <f t="shared" ref="H243:J243" si="29">SUM(H241:H242)</f>
        <v>-168408669.86034977</v>
      </c>
      <c r="I243" s="176">
        <f t="shared" si="29"/>
        <v>168408669.86034977</v>
      </c>
      <c r="J243" s="176">
        <f t="shared" si="29"/>
        <v>0</v>
      </c>
    </row>
    <row r="244" spans="1:10" ht="16.5" thickTop="1" x14ac:dyDescent="0.25">
      <c r="A244" s="157"/>
      <c r="B244" s="170" t="s">
        <v>313</v>
      </c>
      <c r="C244" s="157"/>
      <c r="D244" s="157"/>
      <c r="E244" s="157"/>
      <c r="F244" s="157"/>
      <c r="G244" s="183">
        <f>-G245</f>
        <v>1241051683.9888887</v>
      </c>
      <c r="H244" s="184">
        <f>G244</f>
        <v>1241051683.9888887</v>
      </c>
      <c r="I244" s="184"/>
      <c r="J244" s="184"/>
    </row>
    <row r="245" spans="1:10" x14ac:dyDescent="0.25">
      <c r="A245" s="157"/>
      <c r="B245" s="170" t="s">
        <v>304</v>
      </c>
      <c r="C245" s="157"/>
      <c r="D245" s="157"/>
      <c r="E245" s="157"/>
      <c r="F245" s="157"/>
      <c r="G245" s="172">
        <f>IF(G$10="",0,G$10)</f>
        <v>-1241051683.9888887</v>
      </c>
      <c r="H245" s="173">
        <f>G245</f>
        <v>-1241051683.9888887</v>
      </c>
      <c r="I245" s="173"/>
      <c r="J245" s="173">
        <f>G245</f>
        <v>-1241051683.9888887</v>
      </c>
    </row>
    <row r="246" spans="1:10" ht="16.5" thickBot="1" x14ac:dyDescent="0.3">
      <c r="A246" s="157"/>
      <c r="B246" s="174"/>
      <c r="C246" s="175"/>
      <c r="D246" s="175"/>
      <c r="E246" s="175"/>
      <c r="F246" s="181"/>
      <c r="G246" s="176">
        <f>SUM(G244:G245)</f>
        <v>0</v>
      </c>
      <c r="H246" s="176">
        <f>SUM(H244:H245)</f>
        <v>0</v>
      </c>
      <c r="I246" s="176">
        <f>SUM(I244:I245)</f>
        <v>0</v>
      </c>
      <c r="J246" s="176">
        <f>SUM(J244:J245)</f>
        <v>-1241051683.9888887</v>
      </c>
    </row>
    <row r="247" spans="1:10" ht="5.0999999999999996" customHeight="1" thickTop="1" x14ac:dyDescent="0.25">
      <c r="A247" s="157"/>
      <c r="B247" s="157"/>
      <c r="C247" s="157"/>
      <c r="D247" s="157"/>
      <c r="E247" s="157"/>
      <c r="F247" s="157"/>
      <c r="G247" s="158"/>
      <c r="H247" s="158"/>
      <c r="I247" s="158"/>
      <c r="J247" s="158"/>
    </row>
    <row r="248" spans="1:10" x14ac:dyDescent="0.25">
      <c r="A248" s="194" t="s">
        <v>314</v>
      </c>
      <c r="B248" s="160"/>
      <c r="C248" s="160"/>
      <c r="D248" s="160"/>
      <c r="E248" s="160"/>
      <c r="F248" s="160"/>
      <c r="G248" s="161"/>
      <c r="H248" s="161"/>
      <c r="I248" s="161"/>
      <c r="J248" s="161"/>
    </row>
    <row r="249" spans="1:10" ht="5.0999999999999996" customHeight="1" x14ac:dyDescent="0.25">
      <c r="A249" s="157"/>
      <c r="B249" s="157"/>
      <c r="C249" s="157"/>
      <c r="D249" s="157"/>
      <c r="E249" s="157"/>
      <c r="F249" s="157"/>
      <c r="G249" s="158"/>
      <c r="H249" s="158"/>
      <c r="I249" s="158"/>
      <c r="J249" s="158"/>
    </row>
    <row r="250" spans="1:10" x14ac:dyDescent="0.25">
      <c r="A250" s="157"/>
      <c r="B250" s="164" t="s">
        <v>293</v>
      </c>
      <c r="C250" s="165"/>
      <c r="D250" s="165"/>
      <c r="E250" s="166"/>
      <c r="F250" s="177" t="str">
        <f>A248</f>
        <v>2019/04</v>
      </c>
      <c r="G250" s="168" t="str">
        <f>'Interest Rate'!$E$2</f>
        <v>VND</v>
      </c>
      <c r="H250" s="168" t="s">
        <v>300</v>
      </c>
      <c r="I250" s="168" t="s">
        <v>308</v>
      </c>
      <c r="J250" s="168" t="s">
        <v>296</v>
      </c>
    </row>
    <row r="251" spans="1:10" x14ac:dyDescent="0.25">
      <c r="A251" s="157"/>
      <c r="B251" s="170" t="s">
        <v>297</v>
      </c>
      <c r="C251" s="157"/>
      <c r="D251" s="157"/>
      <c r="E251" s="157"/>
      <c r="F251" s="180"/>
      <c r="G251" s="172">
        <f>IF(K$11="",0,-K$11)</f>
        <v>1077017473.1712515</v>
      </c>
      <c r="H251" s="173"/>
      <c r="I251" s="173">
        <f>G251</f>
        <v>1077017473.1712515</v>
      </c>
      <c r="J251" s="173"/>
    </row>
    <row r="252" spans="1:10" x14ac:dyDescent="0.25">
      <c r="A252" s="157"/>
      <c r="B252" s="170" t="s">
        <v>298</v>
      </c>
      <c r="C252" s="157"/>
      <c r="D252" s="157"/>
      <c r="E252" s="157"/>
      <c r="F252" s="180"/>
      <c r="G252" s="172">
        <f>-G251</f>
        <v>-1077017473.1712515</v>
      </c>
      <c r="H252" s="173">
        <f>G252</f>
        <v>-1077017473.1712515</v>
      </c>
      <c r="I252" s="173"/>
      <c r="J252" s="173"/>
    </row>
    <row r="253" spans="1:10" ht="16.5" thickBot="1" x14ac:dyDescent="0.3">
      <c r="A253" s="157"/>
      <c r="B253" s="174"/>
      <c r="C253" s="175"/>
      <c r="D253" s="175"/>
      <c r="E253" s="175"/>
      <c r="F253" s="181"/>
      <c r="G253" s="176">
        <f>SUM(G251:G252)</f>
        <v>0</v>
      </c>
      <c r="H253" s="176">
        <f t="shared" ref="H253:J253" si="30">SUM(H251:H252)</f>
        <v>-1077017473.1712515</v>
      </c>
      <c r="I253" s="176">
        <f t="shared" si="30"/>
        <v>1077017473.1712515</v>
      </c>
      <c r="J253" s="176">
        <f t="shared" si="30"/>
        <v>0</v>
      </c>
    </row>
    <row r="254" spans="1:10" ht="5.0999999999999996" customHeight="1" thickTop="1" x14ac:dyDescent="0.25">
      <c r="A254" s="157"/>
      <c r="B254" s="157"/>
      <c r="C254" s="157"/>
      <c r="D254" s="157"/>
      <c r="E254" s="157"/>
      <c r="F254" s="157"/>
      <c r="G254" s="158"/>
      <c r="H254" s="158"/>
      <c r="I254" s="158"/>
      <c r="J254" s="158"/>
    </row>
    <row r="255" spans="1:10" x14ac:dyDescent="0.25">
      <c r="A255" s="157"/>
      <c r="B255" s="164" t="s">
        <v>307</v>
      </c>
      <c r="C255" s="165"/>
      <c r="D255" s="165"/>
      <c r="E255" s="166"/>
      <c r="F255" s="177" t="str">
        <f>A248</f>
        <v>2019/04</v>
      </c>
      <c r="G255" s="168" t="str">
        <f>'Interest Rate'!$E$2</f>
        <v>VND</v>
      </c>
      <c r="H255" s="168" t="s">
        <v>294</v>
      </c>
      <c r="I255" s="168" t="s">
        <v>295</v>
      </c>
      <c r="J255" s="168" t="s">
        <v>296</v>
      </c>
    </row>
    <row r="256" spans="1:10" x14ac:dyDescent="0.25">
      <c r="A256" s="157"/>
      <c r="B256" s="170" t="s">
        <v>311</v>
      </c>
      <c r="C256" s="157"/>
      <c r="D256" s="157"/>
      <c r="E256" s="157"/>
      <c r="F256" s="180"/>
      <c r="G256" s="172">
        <f>IF(H$11="",0,H$11)</f>
        <v>161436490.26851425</v>
      </c>
      <c r="H256" s="173"/>
      <c r="I256" s="173">
        <f>G256</f>
        <v>161436490.26851425</v>
      </c>
      <c r="J256" s="173"/>
    </row>
    <row r="257" spans="1:10" x14ac:dyDescent="0.25">
      <c r="A257" s="157"/>
      <c r="B257" s="170" t="s">
        <v>303</v>
      </c>
      <c r="C257" s="157"/>
      <c r="D257" s="157"/>
      <c r="E257" s="157"/>
      <c r="F257" s="180"/>
      <c r="G257" s="172">
        <f>-G256</f>
        <v>-161436490.26851425</v>
      </c>
      <c r="H257" s="173">
        <f>G257</f>
        <v>-161436490.26851425</v>
      </c>
      <c r="I257" s="173"/>
      <c r="J257" s="173"/>
    </row>
    <row r="258" spans="1:10" ht="16.5" thickBot="1" x14ac:dyDescent="0.3">
      <c r="A258" s="157"/>
      <c r="B258" s="174"/>
      <c r="C258" s="175"/>
      <c r="D258" s="175"/>
      <c r="E258" s="175"/>
      <c r="F258" s="181"/>
      <c r="G258" s="176">
        <f>SUM(G256:G257)</f>
        <v>0</v>
      </c>
      <c r="H258" s="176">
        <f t="shared" ref="H258:J258" si="31">SUM(H256:H257)</f>
        <v>-161436490.26851425</v>
      </c>
      <c r="I258" s="176">
        <f t="shared" si="31"/>
        <v>161436490.26851425</v>
      </c>
      <c r="J258" s="176">
        <f t="shared" si="31"/>
        <v>0</v>
      </c>
    </row>
    <row r="259" spans="1:10" ht="16.5" thickTop="1" x14ac:dyDescent="0.25">
      <c r="A259" s="157"/>
      <c r="B259" s="170" t="s">
        <v>313</v>
      </c>
      <c r="C259" s="157"/>
      <c r="D259" s="157"/>
      <c r="E259" s="157"/>
      <c r="F259" s="157"/>
      <c r="G259" s="183">
        <f>-G260</f>
        <v>1241051683.9888887</v>
      </c>
      <c r="H259" s="184">
        <f>G259</f>
        <v>1241051683.9888887</v>
      </c>
      <c r="I259" s="184"/>
      <c r="J259" s="184"/>
    </row>
    <row r="260" spans="1:10" x14ac:dyDescent="0.25">
      <c r="A260" s="157"/>
      <c r="B260" s="170" t="s">
        <v>304</v>
      </c>
      <c r="C260" s="157"/>
      <c r="D260" s="157"/>
      <c r="E260" s="157"/>
      <c r="F260" s="157"/>
      <c r="G260" s="172">
        <f>IF(G$11="",0,G$11)</f>
        <v>-1241051683.9888887</v>
      </c>
      <c r="H260" s="173">
        <f>G260</f>
        <v>-1241051683.9888887</v>
      </c>
      <c r="I260" s="173"/>
      <c r="J260" s="173">
        <f>G260</f>
        <v>-1241051683.9888887</v>
      </c>
    </row>
    <row r="261" spans="1:10" ht="16.5" thickBot="1" x14ac:dyDescent="0.3">
      <c r="A261" s="157"/>
      <c r="B261" s="174"/>
      <c r="C261" s="175"/>
      <c r="D261" s="175"/>
      <c r="E261" s="175"/>
      <c r="F261" s="181"/>
      <c r="G261" s="176">
        <f>SUM(G259:G260)</f>
        <v>0</v>
      </c>
      <c r="H261" s="176">
        <f>SUM(H259:H260)</f>
        <v>0</v>
      </c>
      <c r="I261" s="176">
        <f>SUM(I259:I260)</f>
        <v>0</v>
      </c>
      <c r="J261" s="176">
        <f>SUM(J259:J260)</f>
        <v>-1241051683.9888887</v>
      </c>
    </row>
    <row r="262" spans="1:10" ht="5.0999999999999996" customHeight="1" thickTop="1" x14ac:dyDescent="0.25">
      <c r="A262" s="157"/>
      <c r="B262" s="157"/>
      <c r="C262" s="157"/>
      <c r="D262" s="157"/>
      <c r="E262" s="157"/>
      <c r="F262" s="157"/>
      <c r="G262" s="158"/>
      <c r="H262" s="158"/>
      <c r="I262" s="158"/>
      <c r="J262" s="158"/>
    </row>
    <row r="263" spans="1:10" x14ac:dyDescent="0.25">
      <c r="A263" s="194" t="s">
        <v>315</v>
      </c>
      <c r="B263" s="160"/>
      <c r="C263" s="160"/>
      <c r="D263" s="160"/>
      <c r="E263" s="160"/>
      <c r="F263" s="160"/>
      <c r="G263" s="161"/>
      <c r="H263" s="161"/>
      <c r="I263" s="161"/>
      <c r="J263" s="161"/>
    </row>
    <row r="264" spans="1:10" ht="5.0999999999999996" customHeight="1" x14ac:dyDescent="0.25">
      <c r="A264" s="157"/>
      <c r="B264" s="157"/>
      <c r="C264" s="157"/>
      <c r="D264" s="157"/>
      <c r="E264" s="157"/>
      <c r="F264" s="157"/>
      <c r="G264" s="158"/>
      <c r="H264" s="158"/>
      <c r="I264" s="158"/>
      <c r="J264" s="158"/>
    </row>
    <row r="265" spans="1:10" x14ac:dyDescent="0.25">
      <c r="A265" s="157"/>
      <c r="B265" s="164" t="s">
        <v>293</v>
      </c>
      <c r="C265" s="165"/>
      <c r="D265" s="165"/>
      <c r="E265" s="166"/>
      <c r="F265" s="177" t="str">
        <f>A263</f>
        <v>2019/05</v>
      </c>
      <c r="G265" s="168" t="str">
        <f>'Interest Rate'!$E$2</f>
        <v>VND</v>
      </c>
      <c r="H265" s="168" t="s">
        <v>300</v>
      </c>
      <c r="I265" s="168" t="s">
        <v>295</v>
      </c>
      <c r="J265" s="168" t="s">
        <v>296</v>
      </c>
    </row>
    <row r="266" spans="1:10" x14ac:dyDescent="0.25">
      <c r="A266" s="157"/>
      <c r="B266" s="170" t="s">
        <v>310</v>
      </c>
      <c r="C266" s="157"/>
      <c r="D266" s="157"/>
      <c r="E266" s="157"/>
      <c r="F266" s="180"/>
      <c r="G266" s="172">
        <f>IF(K$12="",0,-K$12)</f>
        <v>1077017473.1712515</v>
      </c>
      <c r="H266" s="173"/>
      <c r="I266" s="173">
        <f>G266</f>
        <v>1077017473.1712515</v>
      </c>
      <c r="J266" s="173"/>
    </row>
    <row r="267" spans="1:10" x14ac:dyDescent="0.25">
      <c r="A267" s="157"/>
      <c r="B267" s="170" t="s">
        <v>298</v>
      </c>
      <c r="C267" s="157"/>
      <c r="D267" s="157"/>
      <c r="E267" s="157"/>
      <c r="F267" s="180"/>
      <c r="G267" s="172">
        <f>-G266</f>
        <v>-1077017473.1712515</v>
      </c>
      <c r="H267" s="173">
        <f>G267</f>
        <v>-1077017473.1712515</v>
      </c>
      <c r="I267" s="173"/>
      <c r="J267" s="173"/>
    </row>
    <row r="268" spans="1:10" ht="16.5" thickBot="1" x14ac:dyDescent="0.3">
      <c r="A268" s="157"/>
      <c r="B268" s="174"/>
      <c r="C268" s="175"/>
      <c r="D268" s="175"/>
      <c r="E268" s="175"/>
      <c r="F268" s="181"/>
      <c r="G268" s="176">
        <f>SUM(G266:G267)</f>
        <v>0</v>
      </c>
      <c r="H268" s="176">
        <f t="shared" ref="H268:J268" si="32">SUM(H266:H267)</f>
        <v>-1077017473.1712515</v>
      </c>
      <c r="I268" s="176">
        <f t="shared" si="32"/>
        <v>1077017473.1712515</v>
      </c>
      <c r="J268" s="176">
        <f t="shared" si="32"/>
        <v>0</v>
      </c>
    </row>
    <row r="269" spans="1:10" ht="5.0999999999999996" customHeight="1" thickTop="1" x14ac:dyDescent="0.25">
      <c r="A269" s="157"/>
      <c r="B269" s="157"/>
      <c r="C269" s="157"/>
      <c r="D269" s="157"/>
      <c r="E269" s="157"/>
      <c r="F269" s="157"/>
      <c r="G269" s="158"/>
      <c r="H269" s="158"/>
      <c r="I269" s="158"/>
      <c r="J269" s="158"/>
    </row>
    <row r="270" spans="1:10" x14ac:dyDescent="0.25">
      <c r="A270" s="157"/>
      <c r="B270" s="164" t="s">
        <v>316</v>
      </c>
      <c r="C270" s="165"/>
      <c r="D270" s="165"/>
      <c r="E270" s="166"/>
      <c r="F270" s="177" t="str">
        <f>A263</f>
        <v>2019/05</v>
      </c>
      <c r="G270" s="168" t="str">
        <f>'Interest Rate'!$E$2</f>
        <v>VND</v>
      </c>
      <c r="H270" s="168" t="s">
        <v>317</v>
      </c>
      <c r="I270" s="168" t="s">
        <v>318</v>
      </c>
      <c r="J270" s="168" t="s">
        <v>319</v>
      </c>
    </row>
    <row r="271" spans="1:10" x14ac:dyDescent="0.25">
      <c r="A271" s="157"/>
      <c r="B271" s="170" t="s">
        <v>320</v>
      </c>
      <c r="C271" s="157"/>
      <c r="D271" s="157"/>
      <c r="E271" s="157"/>
      <c r="F271" s="180"/>
      <c r="G271" s="172">
        <f>IF(H$12="",0,H$12)</f>
        <v>155149149.50933185</v>
      </c>
      <c r="H271" s="173"/>
      <c r="I271" s="173">
        <f>G271</f>
        <v>155149149.50933185</v>
      </c>
      <c r="J271" s="173"/>
    </row>
    <row r="272" spans="1:10" x14ac:dyDescent="0.25">
      <c r="A272" s="157"/>
      <c r="B272" s="170" t="s">
        <v>321</v>
      </c>
      <c r="C272" s="157"/>
      <c r="D272" s="157"/>
      <c r="E272" s="157"/>
      <c r="F272" s="180"/>
      <c r="G272" s="172">
        <f>-G271</f>
        <v>-155149149.50933185</v>
      </c>
      <c r="H272" s="173">
        <f>G272</f>
        <v>-155149149.50933185</v>
      </c>
      <c r="I272" s="173"/>
      <c r="J272" s="173"/>
    </row>
    <row r="273" spans="1:10" ht="16.5" thickBot="1" x14ac:dyDescent="0.3">
      <c r="A273" s="157"/>
      <c r="B273" s="174"/>
      <c r="C273" s="175"/>
      <c r="D273" s="175"/>
      <c r="E273" s="175"/>
      <c r="F273" s="181"/>
      <c r="G273" s="176">
        <f>SUM(G271:G272)</f>
        <v>0</v>
      </c>
      <c r="H273" s="176">
        <f t="shared" ref="H273:J273" si="33">SUM(H271:H272)</f>
        <v>-155149149.50933185</v>
      </c>
      <c r="I273" s="176">
        <f t="shared" si="33"/>
        <v>155149149.50933185</v>
      </c>
      <c r="J273" s="176">
        <f t="shared" si="33"/>
        <v>0</v>
      </c>
    </row>
    <row r="274" spans="1:10" ht="16.5" thickTop="1" x14ac:dyDescent="0.25">
      <c r="A274" s="157"/>
      <c r="B274" s="170" t="s">
        <v>322</v>
      </c>
      <c r="C274" s="157"/>
      <c r="D274" s="157"/>
      <c r="E274" s="157"/>
      <c r="F274" s="157"/>
      <c r="G274" s="183">
        <f>-G275</f>
        <v>1128719683.9888887</v>
      </c>
      <c r="H274" s="184">
        <f>G274</f>
        <v>1128719683.9888887</v>
      </c>
      <c r="I274" s="184"/>
      <c r="J274" s="184"/>
    </row>
    <row r="275" spans="1:10" x14ac:dyDescent="0.25">
      <c r="A275" s="157"/>
      <c r="B275" s="170" t="s">
        <v>323</v>
      </c>
      <c r="C275" s="157"/>
      <c r="D275" s="157"/>
      <c r="E275" s="157"/>
      <c r="F275" s="157"/>
      <c r="G275" s="172">
        <f>IF(G$12="",0,G$12)</f>
        <v>-1128719683.9888887</v>
      </c>
      <c r="H275" s="173">
        <f>G275</f>
        <v>-1128719683.9888887</v>
      </c>
      <c r="I275" s="173"/>
      <c r="J275" s="173">
        <f>G275</f>
        <v>-1128719683.9888887</v>
      </c>
    </row>
    <row r="276" spans="1:10" ht="16.5" thickBot="1" x14ac:dyDescent="0.3">
      <c r="A276" s="157"/>
      <c r="B276" s="174"/>
      <c r="C276" s="175"/>
      <c r="D276" s="175"/>
      <c r="E276" s="175"/>
      <c r="F276" s="181"/>
      <c r="G276" s="176">
        <f>SUM(G274:G275)</f>
        <v>0</v>
      </c>
      <c r="H276" s="176">
        <f>SUM(H274:H275)</f>
        <v>0</v>
      </c>
      <c r="I276" s="176">
        <f>SUM(I274:I275)</f>
        <v>0</v>
      </c>
      <c r="J276" s="176">
        <f>SUM(J274:J275)</f>
        <v>-1128719683.9888887</v>
      </c>
    </row>
    <row r="277" spans="1:10" ht="5.0999999999999996" customHeight="1" thickTop="1" x14ac:dyDescent="0.25">
      <c r="A277" s="157"/>
      <c r="B277" s="157"/>
      <c r="C277" s="157"/>
      <c r="D277" s="157"/>
      <c r="E277" s="157"/>
      <c r="F277" s="157"/>
      <c r="G277" s="158"/>
      <c r="H277" s="158"/>
      <c r="I277" s="158"/>
      <c r="J277" s="158"/>
    </row>
    <row r="278" spans="1:10" x14ac:dyDescent="0.25">
      <c r="A278" s="194" t="s">
        <v>324</v>
      </c>
      <c r="B278" s="160"/>
      <c r="C278" s="160"/>
      <c r="D278" s="160"/>
      <c r="E278" s="160"/>
      <c r="F278" s="160"/>
      <c r="G278" s="161"/>
      <c r="H278" s="161"/>
      <c r="I278" s="161"/>
      <c r="J278" s="161"/>
    </row>
    <row r="279" spans="1:10" ht="5.0999999999999996" customHeight="1" x14ac:dyDescent="0.25">
      <c r="A279" s="157"/>
      <c r="B279" s="157"/>
      <c r="C279" s="157"/>
      <c r="D279" s="157"/>
      <c r="E279" s="157"/>
      <c r="F279" s="157"/>
      <c r="G279" s="158"/>
      <c r="H279" s="158"/>
      <c r="I279" s="158"/>
      <c r="J279" s="158"/>
    </row>
    <row r="280" spans="1:10" x14ac:dyDescent="0.25">
      <c r="A280" s="157"/>
      <c r="B280" s="164" t="s">
        <v>205</v>
      </c>
      <c r="C280" s="165"/>
      <c r="D280" s="165"/>
      <c r="E280" s="166"/>
      <c r="F280" s="177" t="str">
        <f>A278</f>
        <v>2019/06</v>
      </c>
      <c r="G280" s="168" t="str">
        <f>'Interest Rate'!$E$2</f>
        <v>VND</v>
      </c>
      <c r="H280" s="168" t="s">
        <v>176</v>
      </c>
      <c r="I280" s="168" t="s">
        <v>177</v>
      </c>
      <c r="J280" s="168" t="s">
        <v>178</v>
      </c>
    </row>
    <row r="281" spans="1:10" x14ac:dyDescent="0.25">
      <c r="A281" s="157"/>
      <c r="B281" s="170" t="s">
        <v>208</v>
      </c>
      <c r="C281" s="157"/>
      <c r="D281" s="157"/>
      <c r="E281" s="157"/>
      <c r="F281" s="180"/>
      <c r="G281" s="172">
        <f>IF(K$13="",0,-K$13)</f>
        <v>1077017473.1712515</v>
      </c>
      <c r="H281" s="173"/>
      <c r="I281" s="173">
        <f>G281</f>
        <v>1077017473.1712515</v>
      </c>
      <c r="J281" s="173"/>
    </row>
    <row r="282" spans="1:10" x14ac:dyDescent="0.25">
      <c r="A282" s="157"/>
      <c r="B282" s="170" t="s">
        <v>209</v>
      </c>
      <c r="C282" s="157"/>
      <c r="D282" s="157"/>
      <c r="E282" s="157"/>
      <c r="F282" s="180"/>
      <c r="G282" s="172">
        <f>-G281</f>
        <v>-1077017473.1712515</v>
      </c>
      <c r="H282" s="173">
        <f>G282</f>
        <v>-1077017473.1712515</v>
      </c>
      <c r="I282" s="173"/>
      <c r="J282" s="173"/>
    </row>
    <row r="283" spans="1:10" ht="16.5" thickBot="1" x14ac:dyDescent="0.3">
      <c r="A283" s="157"/>
      <c r="B283" s="174"/>
      <c r="C283" s="175"/>
      <c r="D283" s="175"/>
      <c r="E283" s="175"/>
      <c r="F283" s="181"/>
      <c r="G283" s="176">
        <f>SUM(G281:G282)</f>
        <v>0</v>
      </c>
      <c r="H283" s="176">
        <f t="shared" ref="H283:J283" si="34">SUM(H281:H282)</f>
        <v>-1077017473.1712515</v>
      </c>
      <c r="I283" s="176">
        <f t="shared" si="34"/>
        <v>1077017473.1712515</v>
      </c>
      <c r="J283" s="176">
        <f t="shared" si="34"/>
        <v>0</v>
      </c>
    </row>
    <row r="284" spans="1:10" ht="5.0999999999999996" customHeight="1" thickTop="1" x14ac:dyDescent="0.25">
      <c r="A284" s="157"/>
      <c r="B284" s="157"/>
      <c r="C284" s="157"/>
      <c r="D284" s="157"/>
      <c r="E284" s="157"/>
      <c r="F284" s="157"/>
      <c r="G284" s="158"/>
      <c r="H284" s="158"/>
      <c r="I284" s="158"/>
      <c r="J284" s="158"/>
    </row>
    <row r="285" spans="1:10" x14ac:dyDescent="0.25">
      <c r="A285" s="157"/>
      <c r="B285" s="164" t="s">
        <v>211</v>
      </c>
      <c r="C285" s="165"/>
      <c r="D285" s="165"/>
      <c r="E285" s="166"/>
      <c r="F285" s="177" t="str">
        <f>A278</f>
        <v>2019/06</v>
      </c>
      <c r="G285" s="168" t="str">
        <f>'Interest Rate'!$E$2</f>
        <v>VND</v>
      </c>
      <c r="H285" s="168" t="s">
        <v>176</v>
      </c>
      <c r="I285" s="168" t="s">
        <v>177</v>
      </c>
      <c r="J285" s="168" t="s">
        <v>178</v>
      </c>
    </row>
    <row r="286" spans="1:10" x14ac:dyDescent="0.25">
      <c r="A286" s="157"/>
      <c r="B286" s="170" t="s">
        <v>225</v>
      </c>
      <c r="C286" s="157"/>
      <c r="D286" s="157"/>
      <c r="E286" s="157"/>
      <c r="F286" s="180"/>
      <c r="G286" s="172">
        <f>IF(H$13="",0,H$13)</f>
        <v>148820941.03521472</v>
      </c>
      <c r="H286" s="173"/>
      <c r="I286" s="173">
        <f>G286</f>
        <v>148820941.03521472</v>
      </c>
      <c r="J286" s="173"/>
    </row>
    <row r="287" spans="1:10" x14ac:dyDescent="0.25">
      <c r="A287" s="157"/>
      <c r="B287" s="170" t="s">
        <v>194</v>
      </c>
      <c r="C287" s="157"/>
      <c r="D287" s="157"/>
      <c r="E287" s="157"/>
      <c r="F287" s="180"/>
      <c r="G287" s="172">
        <f>-G286</f>
        <v>-148820941.03521472</v>
      </c>
      <c r="H287" s="173">
        <f>G287</f>
        <v>-148820941.03521472</v>
      </c>
      <c r="I287" s="173"/>
      <c r="J287" s="173"/>
    </row>
    <row r="288" spans="1:10" ht="16.5" thickBot="1" x14ac:dyDescent="0.3">
      <c r="A288" s="157"/>
      <c r="B288" s="174"/>
      <c r="C288" s="175"/>
      <c r="D288" s="175"/>
      <c r="E288" s="175"/>
      <c r="F288" s="181"/>
      <c r="G288" s="176">
        <f>SUM(G286:G287)</f>
        <v>0</v>
      </c>
      <c r="H288" s="176">
        <f t="shared" ref="H288:J288" si="35">SUM(H286:H287)</f>
        <v>-148820941.03521472</v>
      </c>
      <c r="I288" s="176">
        <f t="shared" si="35"/>
        <v>148820941.03521472</v>
      </c>
      <c r="J288" s="176">
        <f t="shared" si="35"/>
        <v>0</v>
      </c>
    </row>
    <row r="289" spans="1:10" ht="16.5" thickTop="1" x14ac:dyDescent="0.25">
      <c r="A289" s="157"/>
      <c r="B289" s="170" t="s">
        <v>217</v>
      </c>
      <c r="C289" s="157"/>
      <c r="D289" s="157"/>
      <c r="E289" s="157"/>
      <c r="F289" s="157"/>
      <c r="G289" s="183">
        <f>-G290</f>
        <v>1128719683.9888887</v>
      </c>
      <c r="H289" s="184">
        <f>G289</f>
        <v>1128719683.9888887</v>
      </c>
      <c r="I289" s="184"/>
      <c r="J289" s="184"/>
    </row>
    <row r="290" spans="1:10" x14ac:dyDescent="0.25">
      <c r="A290" s="157"/>
      <c r="B290" s="170" t="s">
        <v>226</v>
      </c>
      <c r="C290" s="157"/>
      <c r="D290" s="157"/>
      <c r="E290" s="157"/>
      <c r="F290" s="157"/>
      <c r="G290" s="172">
        <f>IF(G$13="",0,G$13)</f>
        <v>-1128719683.9888887</v>
      </c>
      <c r="H290" s="173">
        <f>G290</f>
        <v>-1128719683.9888887</v>
      </c>
      <c r="I290" s="173"/>
      <c r="J290" s="173">
        <f>G290</f>
        <v>-1128719683.9888887</v>
      </c>
    </row>
    <row r="291" spans="1:10" ht="16.5" thickBot="1" x14ac:dyDescent="0.3">
      <c r="A291" s="157"/>
      <c r="B291" s="174"/>
      <c r="C291" s="175"/>
      <c r="D291" s="175"/>
      <c r="E291" s="175"/>
      <c r="F291" s="181"/>
      <c r="G291" s="176">
        <f>SUM(G289:G290)</f>
        <v>0</v>
      </c>
      <c r="H291" s="176">
        <f>SUM(H289:H290)</f>
        <v>0</v>
      </c>
      <c r="I291" s="176">
        <f>SUM(I289:I290)</f>
        <v>0</v>
      </c>
      <c r="J291" s="176">
        <f>SUM(J289:J290)</f>
        <v>-1128719683.9888887</v>
      </c>
    </row>
    <row r="292" spans="1:10" ht="5.0999999999999996" customHeight="1" thickTop="1" x14ac:dyDescent="0.25">
      <c r="A292" s="157"/>
      <c r="B292" s="157"/>
      <c r="C292" s="157"/>
      <c r="D292" s="157"/>
      <c r="E292" s="157"/>
      <c r="F292" s="157"/>
      <c r="G292" s="158"/>
      <c r="H292" s="158"/>
      <c r="I292" s="158"/>
      <c r="J292" s="158"/>
    </row>
    <row r="293" spans="1:10" x14ac:dyDescent="0.25">
      <c r="A293" s="194" t="s">
        <v>325</v>
      </c>
      <c r="B293" s="160"/>
      <c r="C293" s="160"/>
      <c r="D293" s="160"/>
      <c r="E293" s="160"/>
      <c r="F293" s="160"/>
      <c r="G293" s="161"/>
      <c r="H293" s="161"/>
      <c r="I293" s="161"/>
      <c r="J293" s="161"/>
    </row>
    <row r="294" spans="1:10" ht="5.0999999999999996" customHeight="1" x14ac:dyDescent="0.25">
      <c r="A294" s="157"/>
      <c r="B294" s="157"/>
      <c r="C294" s="157"/>
      <c r="D294" s="157"/>
      <c r="E294" s="157"/>
      <c r="F294" s="157"/>
      <c r="G294" s="158"/>
      <c r="H294" s="158"/>
      <c r="I294" s="158"/>
      <c r="J294" s="158"/>
    </row>
    <row r="295" spans="1:10" x14ac:dyDescent="0.25">
      <c r="A295" s="157"/>
      <c r="B295" s="164" t="s">
        <v>205</v>
      </c>
      <c r="C295" s="165"/>
      <c r="D295" s="165"/>
      <c r="E295" s="166"/>
      <c r="F295" s="177" t="str">
        <f>A293</f>
        <v>2019/07</v>
      </c>
      <c r="G295" s="168" t="str">
        <f>'Interest Rate'!$E$2</f>
        <v>VND</v>
      </c>
      <c r="H295" s="168" t="s">
        <v>176</v>
      </c>
      <c r="I295" s="168" t="s">
        <v>177</v>
      </c>
      <c r="J295" s="168" t="s">
        <v>178</v>
      </c>
    </row>
    <row r="296" spans="1:10" x14ac:dyDescent="0.25">
      <c r="A296" s="157"/>
      <c r="B296" s="170" t="s">
        <v>208</v>
      </c>
      <c r="C296" s="157"/>
      <c r="D296" s="157"/>
      <c r="E296" s="157"/>
      <c r="F296" s="180"/>
      <c r="G296" s="172">
        <f>IF(K$14="",0,-K$14)</f>
        <v>1077017473.1712515</v>
      </c>
      <c r="H296" s="173"/>
      <c r="I296" s="173">
        <f>G296</f>
        <v>1077017473.1712515</v>
      </c>
      <c r="J296" s="173"/>
    </row>
    <row r="297" spans="1:10" x14ac:dyDescent="0.25">
      <c r="A297" s="157"/>
      <c r="B297" s="170" t="s">
        <v>209</v>
      </c>
      <c r="C297" s="157"/>
      <c r="D297" s="157"/>
      <c r="E297" s="157"/>
      <c r="F297" s="180"/>
      <c r="G297" s="172">
        <f>-G296</f>
        <v>-1077017473.1712515</v>
      </c>
      <c r="H297" s="173">
        <f>G297</f>
        <v>-1077017473.1712515</v>
      </c>
      <c r="I297" s="173"/>
      <c r="J297" s="173"/>
    </row>
    <row r="298" spans="1:10" ht="16.5" thickBot="1" x14ac:dyDescent="0.3">
      <c r="A298" s="157"/>
      <c r="B298" s="174"/>
      <c r="C298" s="175"/>
      <c r="D298" s="175"/>
      <c r="E298" s="175"/>
      <c r="F298" s="181"/>
      <c r="G298" s="176">
        <f>SUM(G296:G297)</f>
        <v>0</v>
      </c>
      <c r="H298" s="176">
        <f t="shared" ref="H298:J298" si="36">SUM(H296:H297)</f>
        <v>-1077017473.1712515</v>
      </c>
      <c r="I298" s="176">
        <f t="shared" si="36"/>
        <v>1077017473.1712515</v>
      </c>
      <c r="J298" s="176">
        <f t="shared" si="36"/>
        <v>0</v>
      </c>
    </row>
    <row r="299" spans="1:10" ht="5.0999999999999996" customHeight="1" thickTop="1" x14ac:dyDescent="0.25">
      <c r="A299" s="157"/>
      <c r="B299" s="157"/>
      <c r="C299" s="157"/>
      <c r="D299" s="157"/>
      <c r="E299" s="157"/>
      <c r="F299" s="157"/>
      <c r="G299" s="158"/>
      <c r="H299" s="158"/>
      <c r="I299" s="158"/>
      <c r="J299" s="158"/>
    </row>
    <row r="300" spans="1:10" x14ac:dyDescent="0.25">
      <c r="A300" s="157"/>
      <c r="B300" s="164" t="s">
        <v>211</v>
      </c>
      <c r="C300" s="165"/>
      <c r="D300" s="165"/>
      <c r="E300" s="166"/>
      <c r="F300" s="177" t="str">
        <f>A293</f>
        <v>2019/07</v>
      </c>
      <c r="G300" s="168" t="str">
        <f>'Interest Rate'!$E$2</f>
        <v>VND</v>
      </c>
      <c r="H300" s="168" t="s">
        <v>176</v>
      </c>
      <c r="I300" s="168" t="s">
        <v>177</v>
      </c>
      <c r="J300" s="168" t="s">
        <v>178</v>
      </c>
    </row>
    <row r="301" spans="1:10" x14ac:dyDescent="0.25">
      <c r="A301" s="157"/>
      <c r="B301" s="170" t="s">
        <v>225</v>
      </c>
      <c r="C301" s="157"/>
      <c r="D301" s="157"/>
      <c r="E301" s="157"/>
      <c r="F301" s="180"/>
      <c r="G301" s="172">
        <f>IF(H$14="",0,H$14)</f>
        <v>142377267.09101582</v>
      </c>
      <c r="H301" s="173"/>
      <c r="I301" s="173">
        <f>G301</f>
        <v>142377267.09101582</v>
      </c>
      <c r="J301" s="173"/>
    </row>
    <row r="302" spans="1:10" x14ac:dyDescent="0.25">
      <c r="A302" s="157"/>
      <c r="B302" s="170" t="s">
        <v>194</v>
      </c>
      <c r="C302" s="157"/>
      <c r="D302" s="157"/>
      <c r="E302" s="157"/>
      <c r="F302" s="180"/>
      <c r="G302" s="172">
        <f>-G301</f>
        <v>-142377267.09101582</v>
      </c>
      <c r="H302" s="173">
        <f>G302</f>
        <v>-142377267.09101582</v>
      </c>
      <c r="I302" s="173"/>
      <c r="J302" s="173"/>
    </row>
    <row r="303" spans="1:10" ht="16.5" thickBot="1" x14ac:dyDescent="0.3">
      <c r="A303" s="157"/>
      <c r="B303" s="174"/>
      <c r="C303" s="175"/>
      <c r="D303" s="175"/>
      <c r="E303" s="175"/>
      <c r="F303" s="181"/>
      <c r="G303" s="176">
        <f>SUM(G301:G302)</f>
        <v>0</v>
      </c>
      <c r="H303" s="176">
        <f t="shared" ref="H303:J303" si="37">SUM(H301:H302)</f>
        <v>-142377267.09101582</v>
      </c>
      <c r="I303" s="176">
        <f t="shared" si="37"/>
        <v>142377267.09101582</v>
      </c>
      <c r="J303" s="176">
        <f t="shared" si="37"/>
        <v>0</v>
      </c>
    </row>
    <row r="304" spans="1:10" ht="16.5" thickTop="1" x14ac:dyDescent="0.25">
      <c r="A304" s="157"/>
      <c r="B304" s="170" t="s">
        <v>217</v>
      </c>
      <c r="C304" s="157"/>
      <c r="D304" s="157"/>
      <c r="E304" s="157"/>
      <c r="F304" s="157"/>
      <c r="G304" s="183">
        <f>-G305</f>
        <v>1140155393.9888887</v>
      </c>
      <c r="H304" s="184">
        <f>G304</f>
        <v>1140155393.9888887</v>
      </c>
      <c r="I304" s="184"/>
      <c r="J304" s="184"/>
    </row>
    <row r="305" spans="1:10" x14ac:dyDescent="0.25">
      <c r="A305" s="157"/>
      <c r="B305" s="170" t="s">
        <v>226</v>
      </c>
      <c r="C305" s="157"/>
      <c r="D305" s="157"/>
      <c r="E305" s="157"/>
      <c r="F305" s="157"/>
      <c r="G305" s="172">
        <f>IF(G$14="",0,G$14)</f>
        <v>-1140155393.9888887</v>
      </c>
      <c r="H305" s="173">
        <f>G305</f>
        <v>-1140155393.9888887</v>
      </c>
      <c r="I305" s="173"/>
      <c r="J305" s="173">
        <f>G305</f>
        <v>-1140155393.9888887</v>
      </c>
    </row>
    <row r="306" spans="1:10" ht="16.5" thickBot="1" x14ac:dyDescent="0.3">
      <c r="A306" s="157"/>
      <c r="B306" s="174"/>
      <c r="C306" s="175"/>
      <c r="D306" s="175"/>
      <c r="E306" s="175"/>
      <c r="F306" s="181"/>
      <c r="G306" s="176">
        <f>SUM(G304:G305)</f>
        <v>0</v>
      </c>
      <c r="H306" s="176">
        <f>SUM(H304:H305)</f>
        <v>0</v>
      </c>
      <c r="I306" s="176">
        <f>SUM(I304:I305)</f>
        <v>0</v>
      </c>
      <c r="J306" s="176">
        <f>SUM(J304:J305)</f>
        <v>-1140155393.9888887</v>
      </c>
    </row>
    <row r="307" spans="1:10" ht="5.0999999999999996" customHeight="1" thickTop="1" x14ac:dyDescent="0.25">
      <c r="A307" s="157"/>
      <c r="B307" s="157"/>
      <c r="C307" s="157"/>
      <c r="D307" s="157"/>
      <c r="E307" s="157"/>
      <c r="F307" s="157"/>
      <c r="G307" s="158"/>
      <c r="H307" s="158"/>
      <c r="I307" s="158"/>
      <c r="J307" s="158"/>
    </row>
    <row r="308" spans="1:10" x14ac:dyDescent="0.25">
      <c r="A308" s="194" t="s">
        <v>326</v>
      </c>
      <c r="B308" s="160"/>
      <c r="C308" s="160"/>
      <c r="D308" s="160"/>
      <c r="E308" s="160"/>
      <c r="F308" s="160"/>
      <c r="G308" s="161"/>
      <c r="H308" s="161"/>
      <c r="I308" s="161"/>
      <c r="J308" s="161"/>
    </row>
    <row r="309" spans="1:10" ht="5.0999999999999996" customHeight="1" x14ac:dyDescent="0.25">
      <c r="A309" s="157"/>
      <c r="B309" s="157"/>
      <c r="C309" s="157"/>
      <c r="D309" s="157"/>
      <c r="E309" s="157"/>
      <c r="F309" s="157"/>
      <c r="G309" s="158"/>
      <c r="H309" s="158"/>
      <c r="I309" s="158"/>
      <c r="J309" s="158"/>
    </row>
    <row r="310" spans="1:10" x14ac:dyDescent="0.25">
      <c r="A310" s="157"/>
      <c r="B310" s="164" t="s">
        <v>205</v>
      </c>
      <c r="C310" s="165"/>
      <c r="D310" s="165"/>
      <c r="E310" s="166"/>
      <c r="F310" s="177" t="str">
        <f>A308</f>
        <v>2019/08</v>
      </c>
      <c r="G310" s="168" t="str">
        <f>'Interest Rate'!$E$2</f>
        <v>VND</v>
      </c>
      <c r="H310" s="168" t="s">
        <v>176</v>
      </c>
      <c r="I310" s="168" t="s">
        <v>177</v>
      </c>
      <c r="J310" s="168" t="s">
        <v>178</v>
      </c>
    </row>
    <row r="311" spans="1:10" x14ac:dyDescent="0.25">
      <c r="A311" s="157"/>
      <c r="B311" s="170" t="s">
        <v>208</v>
      </c>
      <c r="C311" s="157"/>
      <c r="D311" s="157"/>
      <c r="E311" s="157"/>
      <c r="F311" s="180"/>
      <c r="G311" s="172">
        <f>IF(K$15="",0,-K$15)</f>
        <v>1077017473.1712515</v>
      </c>
      <c r="H311" s="173"/>
      <c r="I311" s="173">
        <f>G311</f>
        <v>1077017473.1712515</v>
      </c>
      <c r="J311" s="173"/>
    </row>
    <row r="312" spans="1:10" x14ac:dyDescent="0.25">
      <c r="A312" s="157"/>
      <c r="B312" s="170" t="s">
        <v>209</v>
      </c>
      <c r="C312" s="157"/>
      <c r="D312" s="157"/>
      <c r="E312" s="157"/>
      <c r="F312" s="180"/>
      <c r="G312" s="172">
        <f>-G311</f>
        <v>-1077017473.1712515</v>
      </c>
      <c r="H312" s="173">
        <f>G312</f>
        <v>-1077017473.1712515</v>
      </c>
      <c r="I312" s="173"/>
      <c r="J312" s="173"/>
    </row>
    <row r="313" spans="1:10" ht="16.5" thickBot="1" x14ac:dyDescent="0.3">
      <c r="A313" s="157"/>
      <c r="B313" s="174"/>
      <c r="C313" s="175"/>
      <c r="D313" s="175"/>
      <c r="E313" s="175"/>
      <c r="F313" s="181"/>
      <c r="G313" s="176">
        <f>SUM(G311:G312)</f>
        <v>0</v>
      </c>
      <c r="H313" s="176">
        <f t="shared" ref="H313:J313" si="38">SUM(H311:H312)</f>
        <v>-1077017473.1712515</v>
      </c>
      <c r="I313" s="176">
        <f t="shared" si="38"/>
        <v>1077017473.1712515</v>
      </c>
      <c r="J313" s="176">
        <f t="shared" si="38"/>
        <v>0</v>
      </c>
    </row>
    <row r="314" spans="1:10" ht="5.0999999999999996" customHeight="1" thickTop="1" x14ac:dyDescent="0.25">
      <c r="A314" s="157"/>
      <c r="B314" s="157"/>
      <c r="C314" s="157"/>
      <c r="D314" s="157"/>
      <c r="E314" s="157"/>
      <c r="F314" s="157"/>
      <c r="G314" s="158"/>
      <c r="H314" s="158"/>
      <c r="I314" s="158"/>
      <c r="J314" s="158"/>
    </row>
    <row r="315" spans="1:10" x14ac:dyDescent="0.25">
      <c r="A315" s="157"/>
      <c r="B315" s="164" t="s">
        <v>211</v>
      </c>
      <c r="C315" s="165"/>
      <c r="D315" s="165"/>
      <c r="E315" s="166"/>
      <c r="F315" s="177" t="str">
        <f>A308</f>
        <v>2019/08</v>
      </c>
      <c r="G315" s="168" t="str">
        <f>'Interest Rate'!$E$2</f>
        <v>VND</v>
      </c>
      <c r="H315" s="168" t="s">
        <v>176</v>
      </c>
      <c r="I315" s="168" t="s">
        <v>177</v>
      </c>
      <c r="J315" s="168" t="s">
        <v>178</v>
      </c>
    </row>
    <row r="316" spans="1:10" x14ac:dyDescent="0.25">
      <c r="A316" s="157"/>
      <c r="B316" s="170" t="s">
        <v>225</v>
      </c>
      <c r="C316" s="157"/>
      <c r="D316" s="157"/>
      <c r="E316" s="157"/>
      <c r="F316" s="180"/>
      <c r="G316" s="172">
        <f>IF(H$15="",0,H$15)</f>
        <v>135891709.26617968</v>
      </c>
      <c r="H316" s="173"/>
      <c r="I316" s="173">
        <f>G316</f>
        <v>135891709.26617968</v>
      </c>
      <c r="J316" s="173"/>
    </row>
    <row r="317" spans="1:10" x14ac:dyDescent="0.25">
      <c r="A317" s="157"/>
      <c r="B317" s="170" t="s">
        <v>194</v>
      </c>
      <c r="C317" s="157"/>
      <c r="D317" s="157"/>
      <c r="E317" s="157"/>
      <c r="F317" s="180"/>
      <c r="G317" s="172">
        <f>-G316</f>
        <v>-135891709.26617968</v>
      </c>
      <c r="H317" s="173">
        <f>G317</f>
        <v>-135891709.26617968</v>
      </c>
      <c r="I317" s="173"/>
      <c r="J317" s="173"/>
    </row>
    <row r="318" spans="1:10" ht="16.5" thickBot="1" x14ac:dyDescent="0.3">
      <c r="A318" s="157"/>
      <c r="B318" s="174"/>
      <c r="C318" s="175"/>
      <c r="D318" s="175"/>
      <c r="E318" s="175"/>
      <c r="F318" s="181"/>
      <c r="G318" s="176">
        <f>SUM(G316:G317)</f>
        <v>0</v>
      </c>
      <c r="H318" s="176">
        <f t="shared" ref="H318:J318" si="39">SUM(H316:H317)</f>
        <v>-135891709.26617968</v>
      </c>
      <c r="I318" s="176">
        <f t="shared" si="39"/>
        <v>135891709.26617968</v>
      </c>
      <c r="J318" s="176">
        <f t="shared" si="39"/>
        <v>0</v>
      </c>
    </row>
    <row r="319" spans="1:10" ht="16.5" thickTop="1" x14ac:dyDescent="0.25">
      <c r="A319" s="157"/>
      <c r="B319" s="170" t="s">
        <v>185</v>
      </c>
      <c r="C319" s="157"/>
      <c r="D319" s="157"/>
      <c r="E319" s="157"/>
      <c r="F319" s="157"/>
      <c r="G319" s="183">
        <f>-G320</f>
        <v>1140155393.9888887</v>
      </c>
      <c r="H319" s="184">
        <f>G319</f>
        <v>1140155393.9888887</v>
      </c>
      <c r="I319" s="184"/>
      <c r="J319" s="184"/>
    </row>
    <row r="320" spans="1:10" x14ac:dyDescent="0.25">
      <c r="A320" s="157"/>
      <c r="B320" s="170" t="s">
        <v>226</v>
      </c>
      <c r="C320" s="157"/>
      <c r="D320" s="157"/>
      <c r="E320" s="157"/>
      <c r="F320" s="157"/>
      <c r="G320" s="172">
        <f>IF(G$15="",0,G$15)</f>
        <v>-1140155393.9888887</v>
      </c>
      <c r="H320" s="173">
        <f>G320</f>
        <v>-1140155393.9888887</v>
      </c>
      <c r="I320" s="173"/>
      <c r="J320" s="173">
        <f>G320</f>
        <v>-1140155393.9888887</v>
      </c>
    </row>
    <row r="321" spans="1:10" ht="16.5" thickBot="1" x14ac:dyDescent="0.3">
      <c r="A321" s="157"/>
      <c r="B321" s="174"/>
      <c r="C321" s="175"/>
      <c r="D321" s="175"/>
      <c r="E321" s="175"/>
      <c r="F321" s="181"/>
      <c r="G321" s="176">
        <f>SUM(G319:G320)</f>
        <v>0</v>
      </c>
      <c r="H321" s="176">
        <f>SUM(H319:H320)</f>
        <v>0</v>
      </c>
      <c r="I321" s="176">
        <f>SUM(I319:I320)</f>
        <v>0</v>
      </c>
      <c r="J321" s="176">
        <f>SUM(J319:J320)</f>
        <v>-1140155393.9888887</v>
      </c>
    </row>
    <row r="322" spans="1:10" ht="5.0999999999999996" customHeight="1" thickTop="1" x14ac:dyDescent="0.25">
      <c r="A322" s="157"/>
      <c r="B322" s="157"/>
      <c r="C322" s="157"/>
      <c r="D322" s="157"/>
      <c r="E322" s="157"/>
      <c r="F322" s="157"/>
      <c r="G322" s="158"/>
      <c r="H322" s="158"/>
      <c r="I322" s="158"/>
      <c r="J322" s="158"/>
    </row>
    <row r="323" spans="1:10" x14ac:dyDescent="0.25">
      <c r="A323" s="194" t="s">
        <v>327</v>
      </c>
      <c r="B323" s="160"/>
      <c r="C323" s="160"/>
      <c r="D323" s="160"/>
      <c r="E323" s="160"/>
      <c r="F323" s="160"/>
      <c r="G323" s="161"/>
      <c r="H323" s="161"/>
      <c r="I323" s="161"/>
      <c r="J323" s="161"/>
    </row>
    <row r="324" spans="1:10" ht="5.0999999999999996" customHeight="1" x14ac:dyDescent="0.25">
      <c r="A324" s="157"/>
      <c r="B324" s="157"/>
      <c r="C324" s="157"/>
      <c r="D324" s="157"/>
      <c r="E324" s="157"/>
      <c r="F324" s="157"/>
      <c r="G324" s="158"/>
      <c r="H324" s="158"/>
      <c r="I324" s="158"/>
      <c r="J324" s="158"/>
    </row>
    <row r="325" spans="1:10" x14ac:dyDescent="0.25">
      <c r="A325" s="157"/>
      <c r="B325" s="164" t="s">
        <v>205</v>
      </c>
      <c r="C325" s="165"/>
      <c r="D325" s="165"/>
      <c r="E325" s="166"/>
      <c r="F325" s="177" t="str">
        <f>A323</f>
        <v>2019/09</v>
      </c>
      <c r="G325" s="168" t="str">
        <f>'Interest Rate'!$E$2</f>
        <v>VND</v>
      </c>
      <c r="H325" s="168" t="s">
        <v>176</v>
      </c>
      <c r="I325" s="168" t="s">
        <v>177</v>
      </c>
      <c r="J325" s="168" t="s">
        <v>178</v>
      </c>
    </row>
    <row r="326" spans="1:10" x14ac:dyDescent="0.25">
      <c r="A326" s="157"/>
      <c r="B326" s="170" t="s">
        <v>208</v>
      </c>
      <c r="C326" s="157"/>
      <c r="D326" s="157"/>
      <c r="E326" s="157"/>
      <c r="F326" s="180"/>
      <c r="G326" s="172">
        <f>IF(K$16="",0,-K$16)</f>
        <v>1077017473.1712515</v>
      </c>
      <c r="H326" s="173"/>
      <c r="I326" s="173">
        <f>G326</f>
        <v>1077017473.1712515</v>
      </c>
      <c r="J326" s="173"/>
    </row>
    <row r="327" spans="1:10" x14ac:dyDescent="0.25">
      <c r="A327" s="157"/>
      <c r="B327" s="170" t="s">
        <v>209</v>
      </c>
      <c r="C327" s="157"/>
      <c r="D327" s="157"/>
      <c r="E327" s="157"/>
      <c r="F327" s="180"/>
      <c r="G327" s="172">
        <f>-G326</f>
        <v>-1077017473.1712515</v>
      </c>
      <c r="H327" s="173">
        <f>G327</f>
        <v>-1077017473.1712515</v>
      </c>
      <c r="I327" s="173"/>
      <c r="J327" s="173"/>
    </row>
    <row r="328" spans="1:10" ht="16.5" thickBot="1" x14ac:dyDescent="0.3">
      <c r="A328" s="157"/>
      <c r="B328" s="174"/>
      <c r="C328" s="175"/>
      <c r="D328" s="175"/>
      <c r="E328" s="175"/>
      <c r="F328" s="181"/>
      <c r="G328" s="176">
        <f>SUM(G326:G327)</f>
        <v>0</v>
      </c>
      <c r="H328" s="176">
        <f t="shared" ref="H328:J328" si="40">SUM(H326:H327)</f>
        <v>-1077017473.1712515</v>
      </c>
      <c r="I328" s="176">
        <f t="shared" si="40"/>
        <v>1077017473.1712515</v>
      </c>
      <c r="J328" s="176">
        <f t="shared" si="40"/>
        <v>0</v>
      </c>
    </row>
    <row r="329" spans="1:10" ht="5.0999999999999996" customHeight="1" thickTop="1" x14ac:dyDescent="0.25">
      <c r="A329" s="157"/>
      <c r="B329" s="157"/>
      <c r="C329" s="157"/>
      <c r="D329" s="157"/>
      <c r="E329" s="157"/>
      <c r="F329" s="157"/>
      <c r="G329" s="158"/>
      <c r="H329" s="158"/>
      <c r="I329" s="158"/>
      <c r="J329" s="158"/>
    </row>
    <row r="330" spans="1:10" x14ac:dyDescent="0.25">
      <c r="A330" s="157"/>
      <c r="B330" s="164" t="s">
        <v>211</v>
      </c>
      <c r="C330" s="165"/>
      <c r="D330" s="165"/>
      <c r="E330" s="166"/>
      <c r="F330" s="177" t="str">
        <f>A323</f>
        <v>2019/09</v>
      </c>
      <c r="G330" s="168" t="str">
        <f>'Interest Rate'!$E$2</f>
        <v>VND</v>
      </c>
      <c r="H330" s="168" t="s">
        <v>176</v>
      </c>
      <c r="I330" s="168" t="s">
        <v>177</v>
      </c>
      <c r="J330" s="168" t="s">
        <v>178</v>
      </c>
    </row>
    <row r="331" spans="1:10" x14ac:dyDescent="0.25">
      <c r="A331" s="157"/>
      <c r="B331" s="170" t="s">
        <v>225</v>
      </c>
      <c r="C331" s="157"/>
      <c r="D331" s="157"/>
      <c r="E331" s="157"/>
      <c r="F331" s="180"/>
      <c r="G331" s="172">
        <f>IF(H$16="",0,H$16)</f>
        <v>129363995.31548205</v>
      </c>
      <c r="H331" s="173"/>
      <c r="I331" s="173">
        <f>G331</f>
        <v>129363995.31548205</v>
      </c>
      <c r="J331" s="173"/>
    </row>
    <row r="332" spans="1:10" x14ac:dyDescent="0.25">
      <c r="A332" s="157"/>
      <c r="B332" s="170" t="s">
        <v>194</v>
      </c>
      <c r="C332" s="157"/>
      <c r="D332" s="157"/>
      <c r="E332" s="157"/>
      <c r="F332" s="180"/>
      <c r="G332" s="172">
        <f>-G331</f>
        <v>-129363995.31548205</v>
      </c>
      <c r="H332" s="173">
        <f>G332</f>
        <v>-129363995.31548205</v>
      </c>
      <c r="I332" s="173"/>
      <c r="J332" s="173"/>
    </row>
    <row r="333" spans="1:10" ht="16.5" thickBot="1" x14ac:dyDescent="0.3">
      <c r="A333" s="157"/>
      <c r="B333" s="174"/>
      <c r="C333" s="175"/>
      <c r="D333" s="175"/>
      <c r="E333" s="175"/>
      <c r="F333" s="181"/>
      <c r="G333" s="176">
        <f>SUM(G331:G332)</f>
        <v>0</v>
      </c>
      <c r="H333" s="176">
        <f t="shared" ref="H333:J333" si="41">SUM(H331:H332)</f>
        <v>-129363995.31548205</v>
      </c>
      <c r="I333" s="176">
        <f t="shared" si="41"/>
        <v>129363995.31548205</v>
      </c>
      <c r="J333" s="176">
        <f t="shared" si="41"/>
        <v>0</v>
      </c>
    </row>
    <row r="334" spans="1:10" ht="16.5" thickTop="1" x14ac:dyDescent="0.25">
      <c r="A334" s="157"/>
      <c r="B334" s="170" t="s">
        <v>185</v>
      </c>
      <c r="C334" s="157"/>
      <c r="D334" s="157"/>
      <c r="E334" s="157"/>
      <c r="F334" s="157"/>
      <c r="G334" s="183">
        <f>-G335</f>
        <v>1140155393.9888887</v>
      </c>
      <c r="H334" s="184">
        <f>G334</f>
        <v>1140155393.9888887</v>
      </c>
      <c r="I334" s="184"/>
      <c r="J334" s="184"/>
    </row>
    <row r="335" spans="1:10" x14ac:dyDescent="0.25">
      <c r="A335" s="157"/>
      <c r="B335" s="170" t="s">
        <v>226</v>
      </c>
      <c r="C335" s="157"/>
      <c r="D335" s="157"/>
      <c r="E335" s="157"/>
      <c r="F335" s="157"/>
      <c r="G335" s="172">
        <f>IF(G$16="",0,G$16)</f>
        <v>-1140155393.9888887</v>
      </c>
      <c r="H335" s="173">
        <f>G335</f>
        <v>-1140155393.9888887</v>
      </c>
      <c r="I335" s="173"/>
      <c r="J335" s="173">
        <f>G335</f>
        <v>-1140155393.9888887</v>
      </c>
    </row>
    <row r="336" spans="1:10" ht="16.5" thickBot="1" x14ac:dyDescent="0.3">
      <c r="A336" s="157"/>
      <c r="B336" s="174"/>
      <c r="C336" s="175"/>
      <c r="D336" s="175"/>
      <c r="E336" s="175"/>
      <c r="F336" s="181"/>
      <c r="G336" s="176">
        <f>SUM(G334:G335)</f>
        <v>0</v>
      </c>
      <c r="H336" s="176">
        <f>SUM(H334:H335)</f>
        <v>0</v>
      </c>
      <c r="I336" s="176">
        <f>SUM(I334:I335)</f>
        <v>0</v>
      </c>
      <c r="J336" s="176">
        <f>SUM(J334:J335)</f>
        <v>-1140155393.9888887</v>
      </c>
    </row>
    <row r="337" spans="1:10" ht="5.0999999999999996" customHeight="1" thickTop="1" x14ac:dyDescent="0.25">
      <c r="A337" s="157"/>
      <c r="B337" s="157"/>
      <c r="C337" s="157"/>
      <c r="D337" s="157"/>
      <c r="E337" s="157"/>
      <c r="F337" s="157"/>
      <c r="G337" s="158"/>
      <c r="H337" s="158"/>
      <c r="I337" s="158"/>
      <c r="J337" s="158"/>
    </row>
    <row r="338" spans="1:10" x14ac:dyDescent="0.25">
      <c r="A338" s="194" t="s">
        <v>328</v>
      </c>
      <c r="B338" s="160"/>
      <c r="C338" s="160"/>
      <c r="D338" s="160"/>
      <c r="E338" s="160"/>
      <c r="F338" s="160"/>
      <c r="G338" s="161"/>
      <c r="H338" s="161"/>
      <c r="I338" s="161"/>
      <c r="J338" s="161"/>
    </row>
    <row r="339" spans="1:10" ht="5.0999999999999996" customHeight="1" x14ac:dyDescent="0.25">
      <c r="A339" s="157"/>
      <c r="B339" s="157"/>
      <c r="C339" s="157"/>
      <c r="D339" s="157"/>
      <c r="E339" s="157"/>
      <c r="F339" s="157"/>
      <c r="G339" s="158"/>
      <c r="H339" s="158"/>
      <c r="I339" s="158"/>
      <c r="J339" s="158"/>
    </row>
    <row r="340" spans="1:10" x14ac:dyDescent="0.25">
      <c r="A340" s="157"/>
      <c r="B340" s="164" t="s">
        <v>205</v>
      </c>
      <c r="C340" s="165"/>
      <c r="D340" s="165"/>
      <c r="E340" s="166"/>
      <c r="F340" s="177" t="str">
        <f>A338</f>
        <v>2019/10</v>
      </c>
      <c r="G340" s="168" t="str">
        <f>'Interest Rate'!$E$2</f>
        <v>VND</v>
      </c>
      <c r="H340" s="168" t="s">
        <v>176</v>
      </c>
      <c r="I340" s="168" t="s">
        <v>177</v>
      </c>
      <c r="J340" s="168" t="s">
        <v>178</v>
      </c>
    </row>
    <row r="341" spans="1:10" x14ac:dyDescent="0.25">
      <c r="A341" s="157"/>
      <c r="B341" s="170" t="s">
        <v>208</v>
      </c>
      <c r="C341" s="157"/>
      <c r="D341" s="157"/>
      <c r="E341" s="157"/>
      <c r="F341" s="180"/>
      <c r="G341" s="172">
        <f>IF(K$17="",0,-K$17)</f>
        <v>1077017473.1712515</v>
      </c>
      <c r="H341" s="173"/>
      <c r="I341" s="173">
        <f>G341</f>
        <v>1077017473.1712515</v>
      </c>
      <c r="J341" s="173"/>
    </row>
    <row r="342" spans="1:10" x14ac:dyDescent="0.25">
      <c r="A342" s="157"/>
      <c r="B342" s="170" t="s">
        <v>209</v>
      </c>
      <c r="C342" s="157"/>
      <c r="D342" s="157"/>
      <c r="E342" s="157"/>
      <c r="F342" s="180"/>
      <c r="G342" s="172">
        <f>-G341</f>
        <v>-1077017473.1712515</v>
      </c>
      <c r="H342" s="173">
        <f>G342</f>
        <v>-1077017473.1712515</v>
      </c>
      <c r="I342" s="173"/>
      <c r="J342" s="173"/>
    </row>
    <row r="343" spans="1:10" ht="16.5" thickBot="1" x14ac:dyDescent="0.3">
      <c r="A343" s="157"/>
      <c r="B343" s="174"/>
      <c r="C343" s="175"/>
      <c r="D343" s="175"/>
      <c r="E343" s="175"/>
      <c r="F343" s="181"/>
      <c r="G343" s="176">
        <f>SUM(G341:G342)</f>
        <v>0</v>
      </c>
      <c r="H343" s="176">
        <f t="shared" ref="H343:J343" si="42">SUM(H341:H342)</f>
        <v>-1077017473.1712515</v>
      </c>
      <c r="I343" s="176">
        <f t="shared" si="42"/>
        <v>1077017473.1712515</v>
      </c>
      <c r="J343" s="176">
        <f t="shared" si="42"/>
        <v>0</v>
      </c>
    </row>
    <row r="344" spans="1:10" ht="5.0999999999999996" customHeight="1" thickTop="1" x14ac:dyDescent="0.25">
      <c r="A344" s="157"/>
      <c r="B344" s="157"/>
      <c r="C344" s="157"/>
      <c r="D344" s="157"/>
      <c r="E344" s="157"/>
      <c r="F344" s="157"/>
      <c r="G344" s="158"/>
      <c r="H344" s="158"/>
      <c r="I344" s="158"/>
      <c r="J344" s="158"/>
    </row>
    <row r="345" spans="1:10" x14ac:dyDescent="0.25">
      <c r="A345" s="157"/>
      <c r="B345" s="164" t="s">
        <v>211</v>
      </c>
      <c r="C345" s="165"/>
      <c r="D345" s="165"/>
      <c r="E345" s="166"/>
      <c r="F345" s="177" t="str">
        <f>A338</f>
        <v>2019/10</v>
      </c>
      <c r="G345" s="168" t="str">
        <f>'Interest Rate'!$E$2</f>
        <v>VND</v>
      </c>
      <c r="H345" s="168" t="s">
        <v>176</v>
      </c>
      <c r="I345" s="168" t="s">
        <v>177</v>
      </c>
      <c r="J345" s="168" t="s">
        <v>178</v>
      </c>
    </row>
    <row r="346" spans="1:10" x14ac:dyDescent="0.25">
      <c r="A346" s="157"/>
      <c r="B346" s="170" t="s">
        <v>225</v>
      </c>
      <c r="C346" s="157"/>
      <c r="D346" s="157"/>
      <c r="E346" s="157"/>
      <c r="F346" s="180"/>
      <c r="G346" s="172">
        <f>IF(H$17="",0,H$17)</f>
        <v>122754018.81460489</v>
      </c>
      <c r="H346" s="173"/>
      <c r="I346" s="173">
        <f>G346</f>
        <v>122754018.81460489</v>
      </c>
      <c r="J346" s="173"/>
    </row>
    <row r="347" spans="1:10" x14ac:dyDescent="0.25">
      <c r="A347" s="157"/>
      <c r="B347" s="170" t="s">
        <v>194</v>
      </c>
      <c r="C347" s="157"/>
      <c r="D347" s="157"/>
      <c r="E347" s="157"/>
      <c r="F347" s="180"/>
      <c r="G347" s="172">
        <f>-G346</f>
        <v>-122754018.81460489</v>
      </c>
      <c r="H347" s="173">
        <f>G347</f>
        <v>-122754018.81460489</v>
      </c>
      <c r="I347" s="173"/>
      <c r="J347" s="173"/>
    </row>
    <row r="348" spans="1:10" ht="16.5" thickBot="1" x14ac:dyDescent="0.3">
      <c r="A348" s="157"/>
      <c r="B348" s="174"/>
      <c r="C348" s="175"/>
      <c r="D348" s="175"/>
      <c r="E348" s="175"/>
      <c r="F348" s="181"/>
      <c r="G348" s="176">
        <f>SUM(G346:G347)</f>
        <v>0</v>
      </c>
      <c r="H348" s="176">
        <f t="shared" ref="H348:J348" si="43">SUM(H346:H347)</f>
        <v>-122754018.81460489</v>
      </c>
      <c r="I348" s="176">
        <f t="shared" si="43"/>
        <v>122754018.81460489</v>
      </c>
      <c r="J348" s="176">
        <f t="shared" si="43"/>
        <v>0</v>
      </c>
    </row>
    <row r="349" spans="1:10" ht="16.5" thickTop="1" x14ac:dyDescent="0.25">
      <c r="A349" s="157"/>
      <c r="B349" s="170" t="s">
        <v>185</v>
      </c>
      <c r="C349" s="157"/>
      <c r="D349" s="157"/>
      <c r="E349" s="157"/>
      <c r="F349" s="157"/>
      <c r="G349" s="183">
        <f>-G350</f>
        <v>1146283456.9888887</v>
      </c>
      <c r="H349" s="184">
        <f>G349</f>
        <v>1146283456.9888887</v>
      </c>
      <c r="I349" s="184"/>
      <c r="J349" s="184"/>
    </row>
    <row r="350" spans="1:10" x14ac:dyDescent="0.25">
      <c r="A350" s="157"/>
      <c r="B350" s="170" t="s">
        <v>226</v>
      </c>
      <c r="C350" s="157"/>
      <c r="D350" s="157"/>
      <c r="E350" s="157"/>
      <c r="F350" s="157"/>
      <c r="G350" s="172">
        <f>IF(G$17="",0,G$17)</f>
        <v>-1146283456.9888887</v>
      </c>
      <c r="H350" s="173">
        <f>G350</f>
        <v>-1146283456.9888887</v>
      </c>
      <c r="I350" s="173"/>
      <c r="J350" s="173">
        <f>G350</f>
        <v>-1146283456.9888887</v>
      </c>
    </row>
    <row r="351" spans="1:10" ht="16.5" thickBot="1" x14ac:dyDescent="0.3">
      <c r="A351" s="157"/>
      <c r="B351" s="174"/>
      <c r="C351" s="175"/>
      <c r="D351" s="175"/>
      <c r="E351" s="175"/>
      <c r="F351" s="181"/>
      <c r="G351" s="176">
        <f>SUM(G349:G350)</f>
        <v>0</v>
      </c>
      <c r="H351" s="176">
        <f>SUM(H349:H350)</f>
        <v>0</v>
      </c>
      <c r="I351" s="176">
        <f>SUM(I349:I350)</f>
        <v>0</v>
      </c>
      <c r="J351" s="176">
        <f>SUM(J349:J350)</f>
        <v>-1146283456.9888887</v>
      </c>
    </row>
    <row r="352" spans="1:10" ht="5.0999999999999996" customHeight="1" thickTop="1" x14ac:dyDescent="0.25">
      <c r="A352" s="157"/>
      <c r="B352" s="157"/>
      <c r="C352" s="157"/>
      <c r="D352" s="157"/>
      <c r="E352" s="157"/>
      <c r="F352" s="157"/>
      <c r="G352" s="158"/>
      <c r="H352" s="158"/>
      <c r="I352" s="158"/>
      <c r="J352" s="158"/>
    </row>
    <row r="353" spans="1:10" x14ac:dyDescent="0.25">
      <c r="A353" s="194" t="s">
        <v>329</v>
      </c>
      <c r="B353" s="160"/>
      <c r="C353" s="160"/>
      <c r="D353" s="160"/>
      <c r="E353" s="160"/>
      <c r="F353" s="160"/>
      <c r="G353" s="161"/>
      <c r="H353" s="161"/>
      <c r="I353" s="161"/>
      <c r="J353" s="161"/>
    </row>
    <row r="354" spans="1:10" ht="5.0999999999999996" customHeight="1" x14ac:dyDescent="0.25">
      <c r="A354" s="157"/>
      <c r="B354" s="157"/>
      <c r="C354" s="157"/>
      <c r="D354" s="157"/>
      <c r="E354" s="157"/>
      <c r="F354" s="157"/>
      <c r="G354" s="158"/>
      <c r="H354" s="158"/>
      <c r="I354" s="158"/>
      <c r="J354" s="158"/>
    </row>
    <row r="355" spans="1:10" x14ac:dyDescent="0.25">
      <c r="A355" s="157"/>
      <c r="B355" s="164" t="s">
        <v>205</v>
      </c>
      <c r="C355" s="165"/>
      <c r="D355" s="165"/>
      <c r="E355" s="166"/>
      <c r="F355" s="177" t="str">
        <f>A353</f>
        <v>2019/11</v>
      </c>
      <c r="G355" s="168" t="str">
        <f>'Interest Rate'!$E$2</f>
        <v>VND</v>
      </c>
      <c r="H355" s="168" t="s">
        <v>176</v>
      </c>
      <c r="I355" s="168" t="s">
        <v>177</v>
      </c>
      <c r="J355" s="168" t="s">
        <v>178</v>
      </c>
    </row>
    <row r="356" spans="1:10" x14ac:dyDescent="0.25">
      <c r="A356" s="157"/>
      <c r="B356" s="170" t="s">
        <v>208</v>
      </c>
      <c r="C356" s="157"/>
      <c r="D356" s="157"/>
      <c r="E356" s="157"/>
      <c r="F356" s="180"/>
      <c r="G356" s="172">
        <f>IF(K$18="",0,-K$18)</f>
        <v>1077017473.1712515</v>
      </c>
      <c r="H356" s="173"/>
      <c r="I356" s="173">
        <f>G356</f>
        <v>1077017473.1712515</v>
      </c>
      <c r="J356" s="173"/>
    </row>
    <row r="357" spans="1:10" x14ac:dyDescent="0.25">
      <c r="A357" s="157"/>
      <c r="B357" s="170" t="s">
        <v>209</v>
      </c>
      <c r="C357" s="157"/>
      <c r="D357" s="157"/>
      <c r="E357" s="157"/>
      <c r="F357" s="180"/>
      <c r="G357" s="172">
        <f>-G356</f>
        <v>-1077017473.1712515</v>
      </c>
      <c r="H357" s="173">
        <f>G357</f>
        <v>-1077017473.1712515</v>
      </c>
      <c r="I357" s="173"/>
      <c r="J357" s="173"/>
    </row>
    <row r="358" spans="1:10" ht="16.5" thickBot="1" x14ac:dyDescent="0.3">
      <c r="A358" s="157"/>
      <c r="B358" s="174"/>
      <c r="C358" s="175"/>
      <c r="D358" s="175"/>
      <c r="E358" s="175"/>
      <c r="F358" s="181"/>
      <c r="G358" s="176">
        <f>SUM(G356:G357)</f>
        <v>0</v>
      </c>
      <c r="H358" s="176">
        <f t="shared" ref="H358:J358" si="44">SUM(H356:H357)</f>
        <v>-1077017473.1712515</v>
      </c>
      <c r="I358" s="176">
        <f t="shared" si="44"/>
        <v>1077017473.1712515</v>
      </c>
      <c r="J358" s="176">
        <f t="shared" si="44"/>
        <v>0</v>
      </c>
    </row>
    <row r="359" spans="1:10" ht="5.0999999999999996" customHeight="1" thickTop="1" x14ac:dyDescent="0.25">
      <c r="A359" s="157"/>
      <c r="B359" s="157"/>
      <c r="C359" s="157"/>
      <c r="D359" s="157"/>
      <c r="E359" s="157"/>
      <c r="F359" s="157"/>
      <c r="G359" s="158"/>
      <c r="H359" s="158"/>
      <c r="I359" s="158"/>
      <c r="J359" s="158"/>
    </row>
    <row r="360" spans="1:10" x14ac:dyDescent="0.25">
      <c r="A360" s="157"/>
      <c r="B360" s="164" t="s">
        <v>211</v>
      </c>
      <c r="C360" s="165"/>
      <c r="D360" s="165"/>
      <c r="E360" s="166"/>
      <c r="F360" s="177" t="str">
        <f>A353</f>
        <v>2019/11</v>
      </c>
      <c r="G360" s="168" t="str">
        <f>'Interest Rate'!$E$2</f>
        <v>VND</v>
      </c>
      <c r="H360" s="168" t="s">
        <v>176</v>
      </c>
      <c r="I360" s="168" t="s">
        <v>177</v>
      </c>
      <c r="J360" s="168" t="s">
        <v>178</v>
      </c>
    </row>
    <row r="361" spans="1:10" x14ac:dyDescent="0.25">
      <c r="A361" s="157"/>
      <c r="B361" s="170" t="s">
        <v>225</v>
      </c>
      <c r="C361" s="157"/>
      <c r="D361" s="157"/>
      <c r="E361" s="157"/>
      <c r="F361" s="180"/>
      <c r="G361" s="172">
        <f>IF(H$18="",0,H$18)</f>
        <v>116056357.46647204</v>
      </c>
      <c r="H361" s="173"/>
      <c r="I361" s="173">
        <f>G361</f>
        <v>116056357.46647204</v>
      </c>
      <c r="J361" s="173"/>
    </row>
    <row r="362" spans="1:10" x14ac:dyDescent="0.25">
      <c r="A362" s="157"/>
      <c r="B362" s="170" t="s">
        <v>194</v>
      </c>
      <c r="C362" s="157"/>
      <c r="D362" s="157"/>
      <c r="E362" s="157"/>
      <c r="F362" s="180"/>
      <c r="G362" s="172">
        <f>-G361</f>
        <v>-116056357.46647204</v>
      </c>
      <c r="H362" s="173">
        <f>G362</f>
        <v>-116056357.46647204</v>
      </c>
      <c r="I362" s="173"/>
      <c r="J362" s="173"/>
    </row>
    <row r="363" spans="1:10" ht="16.5" thickBot="1" x14ac:dyDescent="0.3">
      <c r="A363" s="157"/>
      <c r="B363" s="174"/>
      <c r="C363" s="175"/>
      <c r="D363" s="175"/>
      <c r="E363" s="175"/>
      <c r="F363" s="181"/>
      <c r="G363" s="176">
        <f>SUM(G361:G362)</f>
        <v>0</v>
      </c>
      <c r="H363" s="176">
        <f t="shared" ref="H363:J363" si="45">SUM(H361:H362)</f>
        <v>-116056357.46647204</v>
      </c>
      <c r="I363" s="176">
        <f t="shared" si="45"/>
        <v>116056357.46647204</v>
      </c>
      <c r="J363" s="176">
        <f t="shared" si="45"/>
        <v>0</v>
      </c>
    </row>
    <row r="364" spans="1:10" ht="16.5" thickTop="1" x14ac:dyDescent="0.25">
      <c r="A364" s="157"/>
      <c r="B364" s="170" t="s">
        <v>217</v>
      </c>
      <c r="C364" s="157"/>
      <c r="D364" s="157"/>
      <c r="E364" s="157"/>
      <c r="F364" s="157"/>
      <c r="G364" s="183">
        <f>-G365</f>
        <v>1153163456.9888887</v>
      </c>
      <c r="H364" s="184">
        <f>G364</f>
        <v>1153163456.9888887</v>
      </c>
      <c r="I364" s="184"/>
      <c r="J364" s="184"/>
    </row>
    <row r="365" spans="1:10" x14ac:dyDescent="0.25">
      <c r="A365" s="157"/>
      <c r="B365" s="170" t="s">
        <v>226</v>
      </c>
      <c r="C365" s="157"/>
      <c r="D365" s="157"/>
      <c r="E365" s="157"/>
      <c r="F365" s="157"/>
      <c r="G365" s="172">
        <f>IF(G$18="",0,G$18)</f>
        <v>-1153163456.9888887</v>
      </c>
      <c r="H365" s="173">
        <f>G365</f>
        <v>-1153163456.9888887</v>
      </c>
      <c r="I365" s="173"/>
      <c r="J365" s="173">
        <f>G365</f>
        <v>-1153163456.9888887</v>
      </c>
    </row>
    <row r="366" spans="1:10" ht="16.5" thickBot="1" x14ac:dyDescent="0.3">
      <c r="A366" s="157"/>
      <c r="B366" s="174"/>
      <c r="C366" s="175"/>
      <c r="D366" s="175"/>
      <c r="E366" s="175"/>
      <c r="F366" s="181"/>
      <c r="G366" s="176">
        <f>SUM(G364:G365)</f>
        <v>0</v>
      </c>
      <c r="H366" s="176">
        <f>SUM(H364:H365)</f>
        <v>0</v>
      </c>
      <c r="I366" s="176">
        <f>SUM(I364:I365)</f>
        <v>0</v>
      </c>
      <c r="J366" s="176">
        <f>SUM(J364:J365)</f>
        <v>-1153163456.9888887</v>
      </c>
    </row>
    <row r="367" spans="1:10" ht="5.0999999999999996" customHeight="1" thickTop="1" x14ac:dyDescent="0.25">
      <c r="A367" s="157"/>
      <c r="B367" s="157"/>
      <c r="C367" s="157"/>
      <c r="D367" s="157"/>
      <c r="E367" s="157"/>
      <c r="F367" s="157"/>
      <c r="G367" s="158"/>
      <c r="H367" s="158"/>
      <c r="I367" s="158"/>
      <c r="J367" s="158"/>
    </row>
    <row r="368" spans="1:10" x14ac:dyDescent="0.25">
      <c r="A368" s="194" t="s">
        <v>330</v>
      </c>
      <c r="B368" s="160"/>
      <c r="C368" s="160"/>
      <c r="D368" s="160"/>
      <c r="E368" s="160"/>
      <c r="F368" s="160"/>
      <c r="G368" s="161"/>
      <c r="H368" s="161"/>
      <c r="I368" s="161"/>
      <c r="J368" s="161"/>
    </row>
    <row r="369" spans="1:10" ht="5.0999999999999996" customHeight="1" x14ac:dyDescent="0.25">
      <c r="A369" s="157"/>
      <c r="B369" s="157"/>
      <c r="C369" s="157"/>
      <c r="D369" s="157"/>
      <c r="E369" s="157"/>
      <c r="F369" s="157"/>
      <c r="G369" s="158"/>
      <c r="H369" s="158"/>
      <c r="I369" s="158"/>
      <c r="J369" s="158"/>
    </row>
    <row r="370" spans="1:10" x14ac:dyDescent="0.25">
      <c r="A370" s="157"/>
      <c r="B370" s="164" t="s">
        <v>205</v>
      </c>
      <c r="C370" s="165"/>
      <c r="D370" s="165"/>
      <c r="E370" s="166"/>
      <c r="F370" s="177" t="str">
        <f>A368</f>
        <v>2019/12</v>
      </c>
      <c r="G370" s="168" t="str">
        <f>'Interest Rate'!$E$2</f>
        <v>VND</v>
      </c>
      <c r="H370" s="168" t="s">
        <v>176</v>
      </c>
      <c r="I370" s="168" t="s">
        <v>177</v>
      </c>
      <c r="J370" s="168" t="s">
        <v>178</v>
      </c>
    </row>
    <row r="371" spans="1:10" x14ac:dyDescent="0.25">
      <c r="A371" s="157"/>
      <c r="B371" s="170" t="s">
        <v>208</v>
      </c>
      <c r="C371" s="157"/>
      <c r="D371" s="157"/>
      <c r="E371" s="157"/>
      <c r="F371" s="180"/>
      <c r="G371" s="172">
        <f>IF(K$19="",0,-K$19)</f>
        <v>1077017473.1712515</v>
      </c>
      <c r="H371" s="173"/>
      <c r="I371" s="173">
        <f>G371</f>
        <v>1077017473.1712515</v>
      </c>
      <c r="J371" s="173"/>
    </row>
    <row r="372" spans="1:10" x14ac:dyDescent="0.25">
      <c r="A372" s="157"/>
      <c r="B372" s="170" t="s">
        <v>209</v>
      </c>
      <c r="C372" s="157"/>
      <c r="D372" s="157"/>
      <c r="E372" s="157"/>
      <c r="F372" s="180"/>
      <c r="G372" s="172">
        <f>-G371</f>
        <v>-1077017473.1712515</v>
      </c>
      <c r="H372" s="173">
        <f>G372</f>
        <v>-1077017473.1712515</v>
      </c>
      <c r="I372" s="173"/>
      <c r="J372" s="173"/>
    </row>
    <row r="373" spans="1:10" ht="16.5" thickBot="1" x14ac:dyDescent="0.3">
      <c r="A373" s="157"/>
      <c r="B373" s="174"/>
      <c r="C373" s="175"/>
      <c r="D373" s="175"/>
      <c r="E373" s="175"/>
      <c r="F373" s="181"/>
      <c r="G373" s="176">
        <f>SUM(G371:G372)</f>
        <v>0</v>
      </c>
      <c r="H373" s="176">
        <f t="shared" ref="H373:J373" si="46">SUM(H371:H372)</f>
        <v>-1077017473.1712515</v>
      </c>
      <c r="I373" s="176">
        <f t="shared" si="46"/>
        <v>1077017473.1712515</v>
      </c>
      <c r="J373" s="176">
        <f t="shared" si="46"/>
        <v>0</v>
      </c>
    </row>
    <row r="374" spans="1:10" ht="5.0999999999999996" customHeight="1" thickTop="1" x14ac:dyDescent="0.25">
      <c r="A374" s="157"/>
      <c r="B374" s="157"/>
      <c r="C374" s="157"/>
      <c r="D374" s="157"/>
      <c r="E374" s="157"/>
      <c r="F374" s="157"/>
      <c r="G374" s="158"/>
      <c r="H374" s="158"/>
      <c r="I374" s="158"/>
      <c r="J374" s="158"/>
    </row>
    <row r="375" spans="1:10" x14ac:dyDescent="0.25">
      <c r="A375" s="157"/>
      <c r="B375" s="164" t="s">
        <v>211</v>
      </c>
      <c r="C375" s="165"/>
      <c r="D375" s="165"/>
      <c r="E375" s="166"/>
      <c r="F375" s="177" t="str">
        <f>A368</f>
        <v>2019/12</v>
      </c>
      <c r="G375" s="168" t="str">
        <f>'Interest Rate'!$E$2</f>
        <v>VND</v>
      </c>
      <c r="H375" s="168" t="s">
        <v>176</v>
      </c>
      <c r="I375" s="168" t="s">
        <v>177</v>
      </c>
      <c r="J375" s="168" t="s">
        <v>178</v>
      </c>
    </row>
    <row r="376" spans="1:10" x14ac:dyDescent="0.25">
      <c r="A376" s="157"/>
      <c r="B376" s="170" t="s">
        <v>225</v>
      </c>
      <c r="C376" s="157"/>
      <c r="D376" s="157"/>
      <c r="E376" s="157"/>
      <c r="F376" s="180"/>
      <c r="G376" s="172">
        <f>IF(H$19="",0,H$19)</f>
        <v>109315161.31957635</v>
      </c>
      <c r="H376" s="173"/>
      <c r="I376" s="173">
        <f>G376</f>
        <v>109315161.31957635</v>
      </c>
      <c r="J376" s="173"/>
    </row>
    <row r="377" spans="1:10" x14ac:dyDescent="0.25">
      <c r="A377" s="157"/>
      <c r="B377" s="170" t="s">
        <v>194</v>
      </c>
      <c r="C377" s="157"/>
      <c r="D377" s="157"/>
      <c r="E377" s="157"/>
      <c r="F377" s="180"/>
      <c r="G377" s="172">
        <f>-G376</f>
        <v>-109315161.31957635</v>
      </c>
      <c r="H377" s="173">
        <f>G377</f>
        <v>-109315161.31957635</v>
      </c>
      <c r="I377" s="173"/>
      <c r="J377" s="173"/>
    </row>
    <row r="378" spans="1:10" ht="16.5" thickBot="1" x14ac:dyDescent="0.3">
      <c r="A378" s="157"/>
      <c r="B378" s="174"/>
      <c r="C378" s="175"/>
      <c r="D378" s="175"/>
      <c r="E378" s="175"/>
      <c r="F378" s="181"/>
      <c r="G378" s="176">
        <f>SUM(G376:G377)</f>
        <v>0</v>
      </c>
      <c r="H378" s="176">
        <f t="shared" ref="H378:J378" si="47">SUM(H376:H377)</f>
        <v>-109315161.31957635</v>
      </c>
      <c r="I378" s="176">
        <f t="shared" si="47"/>
        <v>109315161.31957635</v>
      </c>
      <c r="J378" s="176">
        <f t="shared" si="47"/>
        <v>0</v>
      </c>
    </row>
    <row r="379" spans="1:10" ht="16.5" thickTop="1" x14ac:dyDescent="0.25">
      <c r="A379" s="157"/>
      <c r="B379" s="170" t="s">
        <v>217</v>
      </c>
      <c r="C379" s="157"/>
      <c r="D379" s="157"/>
      <c r="E379" s="157"/>
      <c r="F379" s="157"/>
      <c r="G379" s="183">
        <f>-G380</f>
        <v>1153163456.9888887</v>
      </c>
      <c r="H379" s="184">
        <f>G379</f>
        <v>1153163456.9888887</v>
      </c>
      <c r="I379" s="184"/>
      <c r="J379" s="184"/>
    </row>
    <row r="380" spans="1:10" x14ac:dyDescent="0.25">
      <c r="A380" s="157"/>
      <c r="B380" s="170" t="s">
        <v>226</v>
      </c>
      <c r="C380" s="157"/>
      <c r="D380" s="157"/>
      <c r="E380" s="157"/>
      <c r="F380" s="157"/>
      <c r="G380" s="172">
        <f>IF(G$19="",0,G$19)</f>
        <v>-1153163456.9888887</v>
      </c>
      <c r="H380" s="173">
        <f>G380</f>
        <v>-1153163456.9888887</v>
      </c>
      <c r="I380" s="173"/>
      <c r="J380" s="173">
        <f>G380</f>
        <v>-1153163456.9888887</v>
      </c>
    </row>
    <row r="381" spans="1:10" ht="16.5" thickBot="1" x14ac:dyDescent="0.3">
      <c r="A381" s="157"/>
      <c r="B381" s="174"/>
      <c r="C381" s="175"/>
      <c r="D381" s="175"/>
      <c r="E381" s="175"/>
      <c r="F381" s="181"/>
      <c r="G381" s="176">
        <f>SUM(G379:G380)</f>
        <v>0</v>
      </c>
      <c r="H381" s="176">
        <f>SUM(H379:H380)</f>
        <v>0</v>
      </c>
      <c r="I381" s="176">
        <f>SUM(I379:I380)</f>
        <v>0</v>
      </c>
      <c r="J381" s="176">
        <f>SUM(J379:J380)</f>
        <v>-1153163456.9888887</v>
      </c>
    </row>
    <row r="382" spans="1:10" ht="5.0999999999999996" customHeight="1" thickTop="1" x14ac:dyDescent="0.25">
      <c r="A382" s="157"/>
      <c r="B382" s="157"/>
      <c r="C382" s="157"/>
      <c r="D382" s="157"/>
      <c r="E382" s="157"/>
      <c r="F382" s="157"/>
      <c r="G382" s="158"/>
      <c r="H382" s="158"/>
      <c r="I382" s="158"/>
      <c r="J382" s="158"/>
    </row>
    <row r="383" spans="1:10" x14ac:dyDescent="0.25">
      <c r="A383" s="160"/>
      <c r="B383" s="160"/>
      <c r="C383" s="160"/>
      <c r="D383" s="160"/>
      <c r="E383" s="160"/>
      <c r="F383" s="160"/>
      <c r="G383" s="161"/>
      <c r="H383" s="161"/>
      <c r="I383" s="161"/>
      <c r="J383" s="161"/>
    </row>
  </sheetData>
  <dataConsolidate/>
  <phoneticPr fontId="3" type="noConversion"/>
  <pageMargins left="0.39370078740157483" right="0.39370078740157483" top="0.39370078740157483" bottom="0.39370078740157483" header="0.11811023622047245" footer="0.11811023622047245"/>
  <pageSetup paperSize="8" scale="70" fitToHeight="2" orientation="portrait" r:id="rId1"/>
  <headerFooter>
    <oddHeader>&amp;R&amp;"新細明體,標準"&amp;A</oddHeader>
    <oddFooter>&amp;L&amp;D   &amp;T&amp;C&amp;P / &amp;N</oddFooter>
  </headerFooter>
  <rowBreaks count="1" manualBreakCount="1">
    <brk id="18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W535"/>
  <sheetViews>
    <sheetView showGridLines="0" tabSelected="1" zoomScale="75" zoomScaleNormal="75" workbookViewId="0">
      <pane ySplit="2" topLeftCell="A3" activePane="bottomLeft" state="frozen"/>
      <selection activeCell="A38" sqref="A38"/>
      <selection pane="bottomLeft" activeCell="G16" sqref="G16"/>
    </sheetView>
  </sheetViews>
  <sheetFormatPr defaultColWidth="9" defaultRowHeight="15.75" x14ac:dyDescent="0.25"/>
  <cols>
    <col min="1" max="1" width="1.625" style="14" customWidth="1"/>
    <col min="2" max="5" width="3.625" style="15" customWidth="1"/>
    <col min="6" max="6" width="57.375" style="15" customWidth="1"/>
    <col min="7" max="17" width="14.625" style="17" customWidth="1"/>
    <col min="18" max="22" width="14.625" style="18" customWidth="1"/>
    <col min="23" max="23" width="1.625" style="14" customWidth="1"/>
    <col min="24" max="27" width="3.625" style="15" customWidth="1"/>
    <col min="28" max="28" width="57.375" style="15" customWidth="1"/>
    <col min="29" max="41" width="14.625" style="17" customWidth="1"/>
    <col min="42" max="48" width="14.625" style="18" customWidth="1"/>
    <col min="49" max="49" width="1.625" style="14" customWidth="1"/>
    <col min="50" max="51" width="9" style="19"/>
    <col min="52" max="53" width="14.625" style="19" customWidth="1"/>
    <col min="54" max="16384" width="9" style="19"/>
  </cols>
  <sheetData>
    <row r="1" spans="1:49" s="5" customFormat="1" x14ac:dyDescent="0.25">
      <c r="A1" s="1"/>
      <c r="B1" s="1"/>
      <c r="C1" s="1"/>
      <c r="D1" s="1"/>
      <c r="E1" s="1"/>
      <c r="F1" s="1"/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4"/>
      <c r="S1" s="4"/>
      <c r="T1" s="4"/>
      <c r="U1" s="4"/>
      <c r="V1" s="4"/>
      <c r="W1" s="1"/>
      <c r="X1" s="1"/>
      <c r="Y1" s="1"/>
      <c r="Z1" s="1"/>
      <c r="AA1" s="1"/>
      <c r="AB1" s="1"/>
      <c r="AC1" s="2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4"/>
      <c r="AQ1" s="4"/>
      <c r="AR1" s="4"/>
      <c r="AS1" s="4"/>
      <c r="AT1" s="4"/>
      <c r="AU1" s="4"/>
      <c r="AV1" s="4"/>
      <c r="AW1" s="1"/>
    </row>
    <row r="2" spans="1:49" s="5" customFormat="1" x14ac:dyDescent="0.25">
      <c r="A2" s="1"/>
      <c r="B2" s="6" t="s">
        <v>0</v>
      </c>
      <c r="C2" s="6"/>
      <c r="D2" s="6"/>
      <c r="E2" s="6"/>
      <c r="F2" s="6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9"/>
      <c r="S2" s="9"/>
      <c r="T2" s="9"/>
      <c r="U2" s="9"/>
      <c r="V2" s="9"/>
      <c r="W2" s="1"/>
      <c r="X2" s="6" t="s">
        <v>1</v>
      </c>
      <c r="Y2" s="6"/>
      <c r="Z2" s="6"/>
      <c r="AA2" s="6"/>
      <c r="AB2" s="6"/>
      <c r="AC2" s="7" t="str">
        <f>IF(AC14="","",YEAR(AC14)-YEAR(G14))</f>
        <v/>
      </c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9"/>
      <c r="AQ2" s="9"/>
      <c r="AR2" s="9"/>
      <c r="AS2" s="9"/>
      <c r="AT2" s="9"/>
      <c r="AU2" s="9"/>
      <c r="AV2" s="9"/>
      <c r="AW2" s="1"/>
    </row>
    <row r="3" spans="1:49" s="5" customFormat="1" x14ac:dyDescent="0.25">
      <c r="A3" s="1"/>
      <c r="B3" s="10" t="s">
        <v>2</v>
      </c>
      <c r="C3" s="10"/>
      <c r="D3" s="10"/>
      <c r="E3" s="10"/>
      <c r="F3" s="10"/>
      <c r="G3" s="11"/>
      <c r="H3" s="12"/>
      <c r="I3" s="12"/>
      <c r="J3" s="12"/>
      <c r="K3" s="12"/>
      <c r="L3" s="12"/>
      <c r="M3" s="12"/>
      <c r="N3" s="12"/>
      <c r="O3" s="12"/>
      <c r="P3" s="12"/>
      <c r="Q3" s="12"/>
      <c r="R3" s="13"/>
      <c r="S3" s="13"/>
      <c r="T3" s="13"/>
      <c r="U3" s="13"/>
      <c r="V3" s="13"/>
      <c r="W3" s="1"/>
      <c r="X3" s="10" t="str">
        <f>B3</f>
        <v>1. General information</v>
      </c>
      <c r="Y3" s="10"/>
      <c r="Z3" s="10"/>
      <c r="AA3" s="10"/>
      <c r="AB3" s="10"/>
      <c r="AC3" s="11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3"/>
      <c r="AQ3" s="13"/>
      <c r="AR3" s="13"/>
      <c r="AS3" s="13"/>
      <c r="AT3" s="13"/>
      <c r="AU3" s="13"/>
      <c r="AV3" s="13"/>
      <c r="AW3" s="1"/>
    </row>
    <row r="4" spans="1:49" x14ac:dyDescent="0.25">
      <c r="C4" s="15" t="s">
        <v>3</v>
      </c>
      <c r="G4" s="16" t="s">
        <v>4</v>
      </c>
      <c r="Y4" s="15" t="str">
        <f t="shared" ref="Y4:Y10" si="0">C4</f>
        <v>Lease type</v>
      </c>
      <c r="AC4" s="16" t="s">
        <v>5</v>
      </c>
      <c r="AN4" s="18"/>
      <c r="AO4" s="18"/>
    </row>
    <row r="5" spans="1:49" x14ac:dyDescent="0.25">
      <c r="C5" s="15" t="s">
        <v>6</v>
      </c>
      <c r="G5" s="20" t="s">
        <v>7</v>
      </c>
      <c r="Y5" s="15" t="str">
        <f t="shared" si="0"/>
        <v>Shop code</v>
      </c>
      <c r="AC5" s="20"/>
      <c r="AN5" s="18"/>
      <c r="AO5" s="18"/>
    </row>
    <row r="6" spans="1:49" x14ac:dyDescent="0.25">
      <c r="C6" s="15" t="s">
        <v>8</v>
      </c>
      <c r="G6" s="20" t="s">
        <v>9</v>
      </c>
      <c r="Y6" s="15" t="str">
        <f t="shared" si="0"/>
        <v>Lease description</v>
      </c>
      <c r="AC6" s="20"/>
      <c r="AN6" s="18"/>
      <c r="AO6" s="18"/>
    </row>
    <row r="7" spans="1:49" x14ac:dyDescent="0.25">
      <c r="C7" s="15" t="s">
        <v>10</v>
      </c>
      <c r="G7" s="20" t="s">
        <v>11</v>
      </c>
      <c r="Y7" s="15" t="str">
        <f t="shared" si="0"/>
        <v>Premises</v>
      </c>
      <c r="AC7" s="20"/>
      <c r="AN7" s="18"/>
      <c r="AO7" s="18"/>
    </row>
    <row r="8" spans="1:49" x14ac:dyDescent="0.25">
      <c r="C8" s="15" t="s">
        <v>12</v>
      </c>
      <c r="G8" s="21">
        <v>122.1</v>
      </c>
      <c r="H8" s="22" t="s">
        <v>13</v>
      </c>
      <c r="Y8" s="15" t="str">
        <f t="shared" si="0"/>
        <v>Floor area</v>
      </c>
      <c r="AC8" s="20"/>
      <c r="AD8" s="22" t="s">
        <v>5</v>
      </c>
      <c r="AN8" s="18"/>
      <c r="AO8" s="18"/>
    </row>
    <row r="9" spans="1:49" x14ac:dyDescent="0.25">
      <c r="C9" s="15" t="s">
        <v>14</v>
      </c>
      <c r="G9" s="20" t="s">
        <v>15</v>
      </c>
      <c r="Y9" s="15" t="str">
        <f t="shared" si="0"/>
        <v>Lessee (Tenant)</v>
      </c>
      <c r="AC9" s="20"/>
      <c r="AN9" s="18"/>
      <c r="AO9" s="18"/>
    </row>
    <row r="10" spans="1:49" x14ac:dyDescent="0.25">
      <c r="C10" s="15" t="s">
        <v>16</v>
      </c>
      <c r="G10" s="20" t="s">
        <v>17</v>
      </c>
      <c r="Y10" s="15" t="str">
        <f t="shared" si="0"/>
        <v>Lessor (Landlord)</v>
      </c>
      <c r="AC10" s="20"/>
      <c r="AN10" s="18"/>
      <c r="AO10" s="18"/>
    </row>
    <row r="11" spans="1:49" s="5" customFormat="1" x14ac:dyDescent="0.25">
      <c r="A11" s="1"/>
      <c r="B11" s="10" t="s">
        <v>18</v>
      </c>
      <c r="C11" s="10"/>
      <c r="D11" s="10"/>
      <c r="E11" s="10"/>
      <c r="F11" s="10"/>
      <c r="G11" s="11">
        <f>IF(AND(G23="Yes",G27="Yes"),G13+G20-G24,IF(G23="Yes",G13+G20,IF(G27="Yes",G13-G24,G13)))</f>
        <v>28</v>
      </c>
      <c r="H11" s="12" t="str">
        <f>IF(G$12="Monthly","months",IF(G$12="Yearly","years",""))</f>
        <v>months</v>
      </c>
      <c r="I11" s="12"/>
      <c r="J11" s="12"/>
      <c r="K11" s="12"/>
      <c r="L11" s="12"/>
      <c r="M11" s="12"/>
      <c r="N11" s="12"/>
      <c r="O11" s="12"/>
      <c r="P11" s="12"/>
      <c r="Q11" s="12"/>
      <c r="R11" s="13"/>
      <c r="S11" s="13"/>
      <c r="T11" s="13"/>
      <c r="U11" s="13"/>
      <c r="V11" s="13"/>
      <c r="W11" s="1"/>
      <c r="X11" s="10" t="str">
        <f>B11</f>
        <v>2. Lease term</v>
      </c>
      <c r="Y11" s="10"/>
      <c r="Z11" s="10"/>
      <c r="AA11" s="10"/>
      <c r="AB11" s="10"/>
      <c r="AC11" s="11" t="str">
        <f>IF(AND(AC23="Yes",AC27="Yes"),AC13+AC20-AC24,IF(AC23="Yes",AC13+AC20,IF(AC27="Yes",AC13-AC24,AC13)))</f>
        <v>NA</v>
      </c>
      <c r="AD11" s="12" t="str">
        <f>IF(AC$12="Monthly","months",IF(AC$12="Yearly","years",""))</f>
        <v>months</v>
      </c>
      <c r="AE11" s="12"/>
      <c r="AF11" s="12"/>
      <c r="AG11" s="12"/>
      <c r="AH11" s="12"/>
      <c r="AI11" s="12"/>
      <c r="AJ11" s="12"/>
      <c r="AK11" s="12"/>
      <c r="AL11" s="12"/>
      <c r="AM11" s="12"/>
      <c r="AN11" s="13"/>
      <c r="AO11" s="13"/>
      <c r="AP11" s="13"/>
      <c r="AQ11" s="13"/>
      <c r="AR11" s="13"/>
      <c r="AS11" s="13"/>
      <c r="AT11" s="13"/>
      <c r="AU11" s="13"/>
      <c r="AV11" s="13"/>
      <c r="AW11" s="1"/>
    </row>
    <row r="12" spans="1:49" x14ac:dyDescent="0.25">
      <c r="C12" s="15" t="s">
        <v>19</v>
      </c>
      <c r="G12" s="16" t="s">
        <v>20</v>
      </c>
      <c r="Y12" s="15" t="str">
        <f>C12</f>
        <v>Yearly/Monthly lease payment</v>
      </c>
      <c r="AC12" s="16" t="s">
        <v>20</v>
      </c>
      <c r="AN12" s="18"/>
      <c r="AO12" s="18"/>
    </row>
    <row r="13" spans="1:49" x14ac:dyDescent="0.25">
      <c r="C13" s="23" t="s">
        <v>21</v>
      </c>
      <c r="D13" s="15" t="s">
        <v>22</v>
      </c>
      <c r="G13" s="24">
        <f>IF(OR(G16="NA",G16=""),IF(OR(G14="NA",G14="",G15="NA",G15=""),"NA",IF(G$12="Monthly",ROUND(YEARFRAC(G14,G15)*12,0),ROUND(YEARFRAC(G14,G15),0))),IF(ISERROR(IF(G$12="Monthly",ROUND(YEARFRAC(G16,G15)*12,0),ROUND(YEARFRAC(G16,G15),0))),"NA",IF(G$12="Monthly",ROUND(YEARFRAC(G16,G15)*12,0),ROUND(YEARFRAC(G16,G15),0))))</f>
        <v>28</v>
      </c>
      <c r="H13" s="18" t="str">
        <f>IF(G$12="Monthly","months",IF(G$12="Yearly","years",""))</f>
        <v>months</v>
      </c>
      <c r="I13" s="18"/>
      <c r="J13" s="18"/>
      <c r="K13" s="18"/>
      <c r="L13" s="18"/>
      <c r="M13" s="18"/>
      <c r="N13" s="18"/>
      <c r="O13" s="18"/>
      <c r="P13" s="18"/>
      <c r="Q13" s="18"/>
      <c r="Y13" s="15" t="str">
        <f>C13</f>
        <v>(a)</v>
      </c>
      <c r="Z13" s="15" t="str">
        <f>D13</f>
        <v>Non-cancellable periods</v>
      </c>
      <c r="AC13" s="24" t="str">
        <f>IF(OR(AC16="NA",AC16=""),IF(OR(AC14="NA",AC14="",AC15="NA",AC15=""),"NA",IF(AC$12="Monthly",ROUND(YEARFRAC(AC14,AC15)*12,0),ROUND(YEARFRAC(AC14,AC15),0))),IF(ISERROR(IF(AC$12="Monthly",ROUND(YEARFRAC(AC16,AC15)*12,0),ROUND(YEARFRAC(AC16,AC15),0))),"NA",IF(AC$12="Monthly",ROUND(YEARFRAC(AC16,AC15)*12,0),ROUND(YEARFRAC(AC16,AC15),0))))</f>
        <v>NA</v>
      </c>
      <c r="AD13" s="18" t="str">
        <f>IF(AC$12="Monthly","months",IF(AC$12="Yearly","years",""))</f>
        <v>months</v>
      </c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</row>
    <row r="14" spans="1:49" x14ac:dyDescent="0.25">
      <c r="D14" s="15" t="s">
        <v>23</v>
      </c>
      <c r="E14" s="23" t="s">
        <v>24</v>
      </c>
      <c r="F14" s="15" t="s">
        <v>25</v>
      </c>
      <c r="G14" s="25">
        <v>43235</v>
      </c>
      <c r="H14" s="26">
        <f>IF($G$12="Monthly",ROUND(YEARFRAC($G$14,$G$15)*12,0),ROUND(YEARFRAC($G$14,$G$15),0))</f>
        <v>36</v>
      </c>
      <c r="I14" s="18"/>
      <c r="J14" s="18"/>
      <c r="K14" s="18"/>
      <c r="L14" s="18"/>
      <c r="M14" s="18"/>
      <c r="N14" s="18"/>
      <c r="O14" s="18"/>
      <c r="P14" s="18"/>
      <c r="Q14" s="18"/>
      <c r="Z14" s="15" t="str">
        <f>D14</f>
        <v>(i)</v>
      </c>
      <c r="AA14" s="15" t="str">
        <f>E14</f>
        <v>-</v>
      </c>
      <c r="AB14" s="15" t="str">
        <f>F14</f>
        <v>from (yyyy/mm/dd)</v>
      </c>
      <c r="AC14" s="27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</row>
    <row r="15" spans="1:49" x14ac:dyDescent="0.25">
      <c r="E15" s="23" t="s">
        <v>24</v>
      </c>
      <c r="F15" s="15" t="s">
        <v>26</v>
      </c>
      <c r="G15" s="25">
        <v>44330</v>
      </c>
      <c r="H15" s="26">
        <f>IF(G12="Monthly",IF(G14="",0,ROUND(YEARFRAC($G$14,DATEVALUE("2019/01/01"))*12,0)),IF(G14="",0,ROUND(YEARFRAC($G$14,DATEVALUE("2019/01/01")),0)))</f>
        <v>8</v>
      </c>
      <c r="AA15" s="15" t="str">
        <f>E15</f>
        <v>-</v>
      </c>
      <c r="AB15" s="15" t="str">
        <f>F15</f>
        <v>to (yyyy/mm/dd)</v>
      </c>
      <c r="AC15" s="27"/>
      <c r="AN15" s="18"/>
      <c r="AO15" s="18"/>
    </row>
    <row r="16" spans="1:49" x14ac:dyDescent="0.25">
      <c r="D16" s="15" t="s">
        <v>27</v>
      </c>
      <c r="E16" s="15" t="s">
        <v>28</v>
      </c>
      <c r="G16" s="28">
        <f>IF(OR(G14="",G15="",G14&gt;'Interest Rate'!$E$3),"NA",IF(AND(H14&lt;H15,G15&lt;'Interest Rate'!$E$3),G15,'Interest Rate'!$E$3))</f>
        <v>43466</v>
      </c>
      <c r="H16" s="29" t="str">
        <f>IF(AND(G15&gt;DATEVALUE("2018/01/01"),G15&lt;DATEVALUE("2019/01/01")),IF(G16=DATEVALUE("2018/01/01"),"","[Expired in 2018]"),"")</f>
        <v/>
      </c>
      <c r="Z16" s="30" t="str">
        <f>D16</f>
        <v>(ii)</v>
      </c>
      <c r="AA16" s="30" t="str">
        <f>E16</f>
        <v>Date of initial application of HKFRS 16</v>
      </c>
      <c r="AB16" s="31"/>
      <c r="AC16" s="28" t="str">
        <f>IF(OR(AC14="",AC15="",AC14&gt;DATEVALUE("2018/01/01")),"NA",DATEVALUE("2018/01/01"))</f>
        <v>NA</v>
      </c>
      <c r="AN16" s="18"/>
      <c r="AO16" s="18"/>
    </row>
    <row r="17" spans="1:49" x14ac:dyDescent="0.25">
      <c r="C17" s="23"/>
      <c r="D17" s="15" t="s">
        <v>29</v>
      </c>
      <c r="E17" s="15" t="s">
        <v>30</v>
      </c>
      <c r="G17" s="24">
        <f>IF(OR(G18="NA",G18="",G19="NA",G19=""),0,IF(H18=0,H19,H19-H18+1))</f>
        <v>0</v>
      </c>
      <c r="H17" s="18" t="str">
        <f>IF(G$12="Monthly","months",IF(G$12="Yearly","years",""))</f>
        <v>months</v>
      </c>
      <c r="I17" s="24">
        <f>IF(OR(I18="NA",I18="",I19="NA",I19=""),0,IF(J18=0,J19,J19-J18+1))</f>
        <v>0</v>
      </c>
      <c r="J17" s="18" t="str">
        <f>IF(G$12="Monthly","months",IF(G$12="Yearly","years",""))</f>
        <v>months</v>
      </c>
      <c r="K17" s="24">
        <f>IF(OR(K18="NA",K18="",K19="NA",K19=""),0,IF(L18=0,L19,L19-L18+1))</f>
        <v>0</v>
      </c>
      <c r="L17" s="18" t="str">
        <f>IF(G$12="Monthly","months",IF(G$12="Yearly","years",""))</f>
        <v>months</v>
      </c>
      <c r="M17" s="24">
        <f>IF(OR(M18="NA",M18="",M19="NA",M19=""),0,IF(N18=0,N19,N19-N18+1))</f>
        <v>0</v>
      </c>
      <c r="N17" s="18" t="str">
        <f>IF(G$12="Monthly","months",IF(G$12="Yearly","years",""))</f>
        <v>months</v>
      </c>
      <c r="O17" s="24">
        <f>IF(OR(O18="NA",O18="",O19="NA",O19=""),0,IF(P18=0,P19,P19-P18+1))</f>
        <v>0</v>
      </c>
      <c r="P17" s="18" t="str">
        <f>IF(G$12="Monthly","months",IF(G$12="Yearly","years",""))</f>
        <v>months</v>
      </c>
      <c r="Q17" s="24">
        <f>IF(OR(Q18="NA",Q18="",Q19="NA",Q19=""),0,IF(R18=0,R19,R19-R18+1))</f>
        <v>0</v>
      </c>
      <c r="R17" s="18" t="str">
        <f>IF(G$12="Monthly","months",IF(G$12="Yearly","years",""))</f>
        <v>months</v>
      </c>
      <c r="S17" s="24">
        <f>IF(OR(S18="NA",S18="",S19="NA",S19=""),0,IF(T18=0,T19,T19-T18+1))</f>
        <v>0</v>
      </c>
      <c r="T17" s="18" t="str">
        <f>IF(G$12="Monthly","months",IF(G$12="Yearly","years",""))</f>
        <v>months</v>
      </c>
      <c r="U17" s="24">
        <f>IF(OR(U18="NA",U18="",U19="NA",U19=""),0,IF(V18=0,V19,V19-V18+1))</f>
        <v>0</v>
      </c>
      <c r="V17" s="18" t="str">
        <f>IF(G$12="Monthly","months",IF(G$12="Yearly","years",""))</f>
        <v>months</v>
      </c>
      <c r="Y17" s="23"/>
      <c r="Z17" s="15" t="str">
        <f>D17</f>
        <v>(iii)</v>
      </c>
      <c r="AA17" s="15" t="str">
        <f>E17</f>
        <v>Rent-free periods</v>
      </c>
      <c r="AC17" s="24">
        <f>IF(OR(AC18="NA",AC18="",AC19="NA",AC19=""),0,IF(AD18=0,AD19,AD19-AD18+1))</f>
        <v>0</v>
      </c>
      <c r="AD17" s="18" t="str">
        <f>IF(AC$12="Monthly","months",IF(AC$12="Yearly","years",""))</f>
        <v>months</v>
      </c>
      <c r="AE17" s="24">
        <f>IF(OR(AE18="NA",AE18="",AE19="NA",AE19=""),0,IF(AF18=0,AF19,AF19-AF18+1))</f>
        <v>0</v>
      </c>
      <c r="AF17" s="18" t="str">
        <f>IF(AC$12="Monthly","months",IF(AC$12="Yearly","years",""))</f>
        <v>months</v>
      </c>
      <c r="AG17" s="24">
        <f>IF(OR(AG18="NA",AG18="",AG19="NA",AG19=""),0,IF(AH18=0,AH19,AH19-AH18+1))</f>
        <v>0</v>
      </c>
      <c r="AH17" s="18" t="str">
        <f>IF(AC$12="Monthly","months",IF(AC$12="Yearly","years",""))</f>
        <v>months</v>
      </c>
      <c r="AI17" s="24">
        <f>IF(OR(AI18="NA",AI18="",AI19="NA",AI19=""),0,IF(AJ18=0,AJ19,AJ19-AJ18+1))</f>
        <v>0</v>
      </c>
      <c r="AJ17" s="18" t="str">
        <f>IF(AC$12="Monthly","months",IF(AC$12="Yearly","years",""))</f>
        <v>months</v>
      </c>
      <c r="AK17" s="24">
        <f>IF(OR(AK18="NA",AK18="",AK19="NA",AK19=""),0,IF(AL18=0,AL19,AL19-AL18+1))</f>
        <v>0</v>
      </c>
      <c r="AL17" s="18" t="str">
        <f>IF(AC$12="Monthly","months",IF(AC$12="Yearly","years",""))</f>
        <v>months</v>
      </c>
      <c r="AM17" s="24">
        <f>IF(OR(AM18="NA",AM18="",AM19="NA",AM19=""),0,IF(AN18=0,AN19,AN19-AN18+1))</f>
        <v>0</v>
      </c>
      <c r="AN17" s="18" t="str">
        <f>IF(AC$12="Monthly","months",IF(AC$12="Yearly","years",""))</f>
        <v>months</v>
      </c>
      <c r="AO17" s="24">
        <f>IF(OR(AO18="NA",AO18="",AO19="NA",AO19=""),0,IF(AP18=0,AP19,AP19-AP18+1))</f>
        <v>0</v>
      </c>
      <c r="AP17" s="18" t="str">
        <f>IF(AC$12="Monthly","months",IF(AC$12="Yearly","years",""))</f>
        <v>months</v>
      </c>
      <c r="AQ17" s="24">
        <f>IF(OR(AQ18="NA",AQ18="",AQ19="NA",AQ19=""),0,IF(AR18=0,AR19,AR19-AR18+1))</f>
        <v>0</v>
      </c>
      <c r="AR17" s="18" t="str">
        <f>IF(AC$12="Monthly","months",IF(AC$12="Yearly","years",""))</f>
        <v>months</v>
      </c>
    </row>
    <row r="18" spans="1:49" x14ac:dyDescent="0.25">
      <c r="E18" s="23" t="s">
        <v>24</v>
      </c>
      <c r="F18" s="15" t="s">
        <v>25</v>
      </c>
      <c r="G18" s="25"/>
      <c r="H18" s="26">
        <f>IF(OR($G$16="NA",$G$16=""),IF(G18&gt;$G$14,IF($G$12="Monthly",ROUNDUP(YEARFRAC($G$14,G18)*12,0),ROUNDUP(YEARFRAC($G$14,G18),0)),0),IF(G18&gt;$G$16,IF($G$12="Monthly",ROUNDUP(YEARFRAC($G$16,G18)*12,0),ROUNDUP(YEARFRAC($G$16,G18),0)),0))</f>
        <v>0</v>
      </c>
      <c r="I18" s="25"/>
      <c r="J18" s="26">
        <f>IF(OR($G$16="NA",$G$16=""),IF(I18&gt;$G$14,IF($G$12="Monthly",ROUNDUP(YEARFRAC($G$14,I18)*12,0),ROUNDUP(YEARFRAC($G$14,I18),0)),0),IF(I18&gt;$G$16,IF($G$12="Monthly",ROUNDUP(YEARFRAC($G$16,I18)*12,0),ROUNDUP(YEARFRAC($G$16,I18),0)),0))</f>
        <v>0</v>
      </c>
      <c r="K18" s="25"/>
      <c r="L18" s="26">
        <f>IF(OR($G$16="NA",$G$16=""),IF(K18&gt;$G$14,IF($G$12="Monthly",ROUNDUP(YEARFRAC($G$14,K18)*12,0),ROUNDUP(YEARFRAC($G$14,K18),0)),0),IF(K18&gt;$G$16,IF($G$12="Monthly",ROUNDUP(YEARFRAC($G$16,K18)*12,0),ROUNDUP(YEARFRAC($G$16,K18),0)),0))</f>
        <v>0</v>
      </c>
      <c r="M18" s="25"/>
      <c r="N18" s="26">
        <f>IF(OR($G$16="NA",$G$16=""),IF(M18&lt;$G$14,0,IF($G$12="Monthly",ROUNDUP(YEARFRAC($G$14,M18)*12,0),ROUNDUP(YEARFRAC($G$14,M18),0))),IF(M18&lt;$G$16,0,IF($G$12="Monthly",ROUNDUP(YEARFRAC($G$16,M18)*12,0),ROUNDUP(YEARFRAC($G$16,M18),0))))</f>
        <v>0</v>
      </c>
      <c r="O18" s="25"/>
      <c r="P18" s="26">
        <f>IF(OR($G$16="NA",$G$16=""),IF(O18&lt;$G$14,0,IF($G$12="Monthly",ROUNDUP(YEARFRAC($G$14,O18)*12,0),ROUNDUP(YEARFRAC($G$14,O18),0))),IF(O18&lt;$G$16,0,IF($G$12="Monthly",ROUNDUP(YEARFRAC($G$16,O18)*12,0),ROUNDUP(YEARFRAC($G$16,O18),0))))</f>
        <v>0</v>
      </c>
      <c r="Q18" s="25"/>
      <c r="R18" s="26">
        <f>IF(OR($G$16="NA",$G$16=""),IF(Q18&lt;$G$14,0,IF($G$12="Monthly",ROUNDUP(YEARFRAC($G$14,Q18)*12,0),ROUNDUP(YEARFRAC($G$14,Q18),0))),IF(Q18&lt;$G$16,0,IF($G$12="Monthly",ROUNDUP(YEARFRAC($G$16,Q18)*12,0),ROUNDUP(YEARFRAC($G$16,Q18),0))))</f>
        <v>0</v>
      </c>
      <c r="S18" s="25"/>
      <c r="T18" s="26">
        <f>IF(OR($G$16="NA",$G$16=""),IF(S18&lt;$G$14,0,IF($G$12="Monthly",ROUNDUP(YEARFRAC($G$14,S18)*12,0),ROUNDUP(YEARFRAC($G$14,S18),0))),IF(S18&lt;$G$16,0,IF($G$12="Monthly",ROUNDUP(YEARFRAC($G$16,S18)*12,0),ROUNDUP(YEARFRAC($G$16,S18),0))))</f>
        <v>0</v>
      </c>
      <c r="U18" s="25"/>
      <c r="V18" s="26">
        <f>IF(OR($G$16="NA",$G$16=""),IF(U18&lt;$G$14,0,IF($G$12="Monthly",ROUNDUP(YEARFRAC($G$14,U18)*12,0),ROUNDUP(YEARFRAC($G$14,U18),0))),IF(U18&lt;$G$16,0,IF($G$12="Monthly",ROUNDUP(YEARFRAC($G$16,U18)*12,0),ROUNDUP(YEARFRAC($G$16,U18),0))))</f>
        <v>0</v>
      </c>
      <c r="AA18" s="15" t="str">
        <f>E18</f>
        <v>-</v>
      </c>
      <c r="AB18" s="15" t="str">
        <f>F18</f>
        <v>from (yyyy/mm/dd)</v>
      </c>
      <c r="AC18" s="25"/>
      <c r="AD18" s="26">
        <f>IF(OR($AC$16="NA",$AC$16=""),IF(AC18&gt;$AC$14,IF($AC$12="Monthly",ROUNDUP(YEARFRAC($AC$14,AC18)*12,0),ROUNDUP(YEARFRAC($AC$14,AC18),0)),0),IF(AC18&gt;$AC$16,IF($AC$12="Monthly",ROUNDUP(YEARFRAC($AC$16,AC18)*12,0),ROUNDUP(YEARFRAC($AC$16,AC18),0)),0))</f>
        <v>0</v>
      </c>
      <c r="AE18" s="25"/>
      <c r="AF18" s="26">
        <f>IF(OR($AC$16="NA",$AC$16=""),IF(AE18&gt;$AC$14,IF($AC$12="Monthly",ROUNDUP(YEARFRAC($AC$14,AE18)*12,0),ROUNDUP(YEARFRAC($AC$14,AE18),0)),0),IF(AE18&gt;$AC$16,IF($AC$12="Monthly",ROUNDUP(YEARFRAC($AC$16,AE18)*12,0),ROUNDUP(YEARFRAC($AC$16,AE18),0)),0))</f>
        <v>0</v>
      </c>
      <c r="AG18" s="25"/>
      <c r="AH18" s="26">
        <f>IF(OR($AC$16="NA",$AC$16=""),IF(AG18&gt;$AC$14,IF($AC$12="Monthly",ROUNDUP(YEARFRAC($AC$14,AG18)*12,0),ROUNDUP(YEARFRAC($AC$14,AG18),0)),0),IF(AG18&gt;$AC$16,IF($AC$12="Monthly",ROUNDUP(YEARFRAC($AC$16,AG18)*12,0),ROUNDUP(YEARFRAC($AC$16,AG18),0)),0))</f>
        <v>0</v>
      </c>
      <c r="AI18" s="25"/>
      <c r="AJ18" s="26">
        <f>IF(OR($AC$16="NA",$AC$16=""),IF(AI18&lt;$AC$14,0,IF($AC$12="Monthly",ROUNDUP(YEARFRAC($AC$14,AI18)*12,0),ROUNDUP(YEARFRAC($AC$14,AI18),0))),IF(AI18&lt;$AC$16,0,IF($AC$12="Monthly",ROUNDUP(YEARFRAC($AC$16,AI18)*12,0),ROUNDUP(YEARFRAC($AC$16,AI18),0))))</f>
        <v>0</v>
      </c>
      <c r="AK18" s="25"/>
      <c r="AL18" s="26">
        <f>IF(OR($AC$16="NA",$AC$16=""),IF(AK18&lt;$AC$14,0,IF($AC$12="Monthly",ROUNDUP(YEARFRAC($AC$14,AK18)*12,0),ROUNDUP(YEARFRAC($AC$14,AK18),0))),IF(AK18&lt;$AC$16,0,IF($AC$12="Monthly",ROUNDUP(YEARFRAC($AC$16,AK18)*12,0),ROUNDUP(YEARFRAC($AC$16,AK18),0))))</f>
        <v>0</v>
      </c>
      <c r="AM18" s="25"/>
      <c r="AN18" s="26">
        <f>IF(OR($AC$16="NA",$AC$16=""),IF(AM18&lt;$AC$14,0,IF($AC$12="Monthly",ROUNDUP(YEARFRAC($AC$14,AM18)*12,0),ROUNDUP(YEARFRAC($AC$14,AM18),0))),IF(AM18&lt;$AC$16,0,IF($AC$12="Monthly",ROUNDUP(YEARFRAC($AC$16,AM18)*12,0),ROUNDUP(YEARFRAC($AC$16,AM18),0))))</f>
        <v>0</v>
      </c>
      <c r="AO18" s="25"/>
      <c r="AP18" s="26">
        <f>IF(OR($AC$16="NA",$AC$16=""),IF(AO18&lt;$AC$14,0,IF($AC$12="Monthly",ROUNDUP(YEARFRAC($AC$14,AO18)*12,0),ROUNDUP(YEARFRAC($AC$14,AO18),0))),IF(AO18&lt;$AC$16,0,IF($AC$12="Monthly",ROUNDUP(YEARFRAC($AC$16,AO18)*12,0),ROUNDUP(YEARFRAC($AC$16,AO18),0))))</f>
        <v>0</v>
      </c>
      <c r="AQ18" s="25"/>
      <c r="AR18" s="26">
        <f>IF(OR($AC$16="NA",$AC$16=""),IF(AQ18&lt;$AC$14,0,IF($AC$12="Monthly",ROUNDUP(YEARFRAC($AC$14,AQ18)*12,0),ROUNDUP(YEARFRAC($AC$14,AQ18),0))),IF(AQ18&lt;$AC$16,0,IF($AC$12="Monthly",ROUNDUP(YEARFRAC($AC$16,AQ18)*12,0),ROUNDUP(YEARFRAC($AC$16,AQ18),0))))</f>
        <v>0</v>
      </c>
    </row>
    <row r="19" spans="1:49" x14ac:dyDescent="0.25">
      <c r="E19" s="23" t="s">
        <v>24</v>
      </c>
      <c r="F19" s="15" t="s">
        <v>31</v>
      </c>
      <c r="G19" s="25"/>
      <c r="H19" s="26">
        <f>IF(OR($G$16="NA",$G$16=""),IF(G19&lt;$G$14,0,IF($G$12="Monthly",ROUNDDOWN(YEARFRAC($G$14,G19)*12,0),ROUNDDOWN(YEARFRAC($G$14,G19),0))),IF(G19&lt;$G$16,0,IF($G$12="Monthly",ROUNDDOWN(YEARFRAC($G$16,G19)*12,0),ROUNDDOWN(YEARFRAC($G$16,G19),0))))</f>
        <v>0</v>
      </c>
      <c r="I19" s="25"/>
      <c r="J19" s="26">
        <f>IF(OR($G$16="NA",$G$16=""),IF(I19&lt;$G$14,0,IF($G$12="Monthly",ROUNDDOWN(YEARFRAC($G$14,I19)*12,0),ROUNDDOWN(YEARFRAC($G$14,I19),0))),IF(I19&lt;$G$16,0,IF($G$12="Monthly",ROUNDDOWN(YEARFRAC($G$16,I19)*12,0),ROUNDDOWN(YEARFRAC($G$16,I19),0))))</f>
        <v>0</v>
      </c>
      <c r="K19" s="25"/>
      <c r="L19" s="26">
        <f>IF(OR($G$16="NA",$G$16=""),IF(K19&gt;$G$14,IF($G$12="Monthly",ROUNDDOWN(YEARFRAC($G$14,K19)*12,0),ROUNDDOWN(YEARFRAC($G$14,K19),0)),0),IF(K19&gt;$G$16,IF($G$12="Monthly",ROUNDDOWN(YEARFRAC($G$16,K19)*12,0),ROUNDDOWN(YEARFRAC($G$16,K19),0)),0))</f>
        <v>0</v>
      </c>
      <c r="M19" s="25"/>
      <c r="N19" s="26">
        <f>IF(OR($G$16="NA",$G$16=""),IF(M19&lt;$G$14,0,IF($G$12="Monthly",ROUNDDOWN(YEARFRAC($G$14,M19)*12,0),ROUNDDOWN(YEARFRAC($G$14,M19),0))),IF(M19&lt;$G$16,0,IF($G$12="Monthly",ROUNDDOWN(YEARFRAC($G$16,M19)*12,0),ROUNDDOWN(YEARFRAC($G$16,M19),0))))</f>
        <v>0</v>
      </c>
      <c r="O19" s="25"/>
      <c r="P19" s="26">
        <f>IF(OR($G$16="NA",$G$16=""),IF(O19&lt;$G$14,0,IF($G$12="Monthly",ROUNDDOWN(YEARFRAC($G$14,O19)*12,0),ROUNDDOWN(YEARFRAC($G$14,O19),0))),IF(O19&lt;$G$16,0,IF($G$12="Monthly",ROUNDDOWN(YEARFRAC($G$16,O19)*12,0),ROUNDDOWN(YEARFRAC($G$16,O19),0))))</f>
        <v>0</v>
      </c>
      <c r="Q19" s="25"/>
      <c r="R19" s="26">
        <f>IF(OR($G$16="NA",$G$16=""),IF(Q19&lt;$G$14,0,IF($G$12="Monthly",ROUNDDOWN(YEARFRAC($G$14,Q19)*12,0),ROUNDDOWN(YEARFRAC($G$14,Q19),0))),IF(Q19&lt;$G$16,0,IF($G$12="Monthly",ROUNDDOWN(YEARFRAC($G$16,Q19)*12,0),ROUNDDOWN(YEARFRAC($G$16,Q19),0))))</f>
        <v>0</v>
      </c>
      <c r="S19" s="25"/>
      <c r="T19" s="26">
        <f>IF(OR($G$16="NA",$G$16=""),IF(S19&lt;$G$14,0,IF($G$12="Monthly",ROUNDDOWN(YEARFRAC($G$14,S19)*12,0),ROUNDDOWN(YEARFRAC($G$14,S19),0))),IF(S19&lt;$G$16,0,IF($G$12="Monthly",ROUNDDOWN(YEARFRAC($G$16,S19)*12,0),ROUNDDOWN(YEARFRAC($G$16,S19),0))))</f>
        <v>0</v>
      </c>
      <c r="U19" s="25"/>
      <c r="V19" s="26">
        <f>IF(OR($G$16="NA",$G$16=""),IF(U19&lt;$G$14,0,IF($G$12="Monthly",ROUNDDOWN(YEARFRAC($G$14,U19)*12,0),ROUNDDOWN(YEARFRAC($G$14,U19),0))),IF(U19&lt;$G$16,0,IF($G$12="Monthly",ROUNDDOWN(YEARFRAC($G$16,U19)*12,0),ROUNDDOWN(YEARFRAC($G$16,U19),0))))</f>
        <v>0</v>
      </c>
      <c r="AA19" s="15" t="str">
        <f>E19</f>
        <v>-</v>
      </c>
      <c r="AB19" s="15" t="str">
        <f>F19</f>
        <v>to (yyyy/mm/dd)</v>
      </c>
      <c r="AC19" s="25"/>
      <c r="AD19" s="26">
        <f>IF(OR($AC$16="NA",$AC$16=""),IF(AC19&lt;$AC$14,0,IF($AC$12="Monthly",ROUNDDOWN(YEARFRAC($AC$14,AC19)*12,0),ROUNDDOWN(YEARFRAC($AC$14,AC19),0))),IF(AC19&lt;$AC$16,0,IF($AC$12="Monthly",ROUNDDOWN(YEARFRAC($AC$16,AC19)*12,0),ROUNDDOWN(YEARFRAC($AC$16,AC19),0))))</f>
        <v>0</v>
      </c>
      <c r="AE19" s="25"/>
      <c r="AF19" s="26">
        <f>IF(OR($AC$16="NA",$AC$16=""),IF(AE19&lt;$AC$14,0,IF($AC$12="Monthly",ROUNDDOWN(YEARFRAC($AC$14,AE19)*12,0),ROUNDDOWN(YEARFRAC($AC$14,AE19),0))),IF(AE19&lt;$AC$16,0,IF($AC$12="Monthly",ROUNDDOWN(YEARFRAC($AC$16,AE19)*12,0),ROUNDDOWN(YEARFRAC($AC$16,AE19),0))))</f>
        <v>0</v>
      </c>
      <c r="AG19" s="25"/>
      <c r="AH19" s="26">
        <f>IF(OR($AC$16="NA",$AC$16=""),IF(AG19&gt;$AC$14,IF($AC$12="Monthly",ROUNDDOWN(YEARFRAC($AC$14,AG19)*12,0),ROUNDDOWN(YEARFRAC($AC$14,AG19),0)),0),IF(AG19&gt;$AC$16,IF($AC$12="Monthly",ROUNDDOWN(YEARFRAC($AC$16,AG19)*12,0),ROUNDDOWN(YEARFRAC($AC$16,AG19),0)),0))</f>
        <v>0</v>
      </c>
      <c r="AI19" s="25"/>
      <c r="AJ19" s="26">
        <f>IF(OR($AC$16="NA",$AC$16=""),IF(AI19&lt;$AC$14,0,IF($AC$12="Monthly",ROUNDDOWN(YEARFRAC($AC$14,AI19)*12,0),ROUNDDOWN(YEARFRAC($AC$14,AI19),0))),IF(AI19&lt;$AC$16,0,IF($AC$12="Monthly",ROUNDDOWN(YEARFRAC($AC$16,AI19)*12,0),ROUNDDOWN(YEARFRAC($AC$16,AI19),0))))</f>
        <v>0</v>
      </c>
      <c r="AK19" s="25"/>
      <c r="AL19" s="26">
        <f>IF(OR($AC$16="NA",$AC$16=""),IF(AK19&lt;$AC$14,0,IF($AC$12="Monthly",ROUNDDOWN(YEARFRAC($AC$14,AK19)*12,0),ROUNDDOWN(YEARFRAC($AC$14,AK19),0))),IF(AK19&lt;$AC$16,0,IF($AC$12="Monthly",ROUNDDOWN(YEARFRAC($AC$16,AK19)*12,0),ROUNDDOWN(YEARFRAC($AC$16,AK19),0))))</f>
        <v>0</v>
      </c>
      <c r="AM19" s="25"/>
      <c r="AN19" s="26">
        <f>IF(OR($AC$16="NA",$AC$16=""),IF(AM19&lt;$AC$14,0,IF($AC$12="Monthly",ROUNDDOWN(YEARFRAC($AC$14,AM19)*12,0),ROUNDDOWN(YEARFRAC($AC$14,AM19),0))),IF(AM19&lt;$AC$16,0,IF($AC$12="Monthly",ROUNDDOWN(YEARFRAC($AC$16,AM19)*12,0),ROUNDDOWN(YEARFRAC($AC$16,AM19),0))))</f>
        <v>0</v>
      </c>
      <c r="AO19" s="25"/>
      <c r="AP19" s="26">
        <f>IF(OR($AC$16="NA",$AC$16=""),IF(AO19&lt;$AC$14,0,IF($AC$12="Monthly",ROUNDDOWN(YEARFRAC($AC$14,AO19)*12,0),ROUNDDOWN(YEARFRAC($AC$14,AO19),0))),IF(AO19&lt;$AC$16,0,IF($AC$12="Monthly",ROUNDDOWN(YEARFRAC($AC$16,AO19)*12,0),ROUNDDOWN(YEARFRAC($AC$16,AO19),0))))</f>
        <v>0</v>
      </c>
      <c r="AQ19" s="25"/>
      <c r="AR19" s="26">
        <f>IF(OR($AC$16="NA",$AC$16=""),IF(AQ19&lt;$AC$14,0,IF($AC$12="Monthly",ROUNDDOWN(YEARFRAC($AC$14,AQ19)*12,0),ROUNDDOWN(YEARFRAC($AC$14,AQ19),0))),IF(AQ19&lt;$AC$16,0,IF($AC$12="Monthly",ROUNDDOWN(YEARFRAC($AC$16,AQ19)*12,0),ROUNDDOWN(YEARFRAC($AC$16,AQ19),0))))</f>
        <v>0</v>
      </c>
    </row>
    <row r="20" spans="1:49" x14ac:dyDescent="0.25">
      <c r="C20" s="23" t="s">
        <v>32</v>
      </c>
      <c r="D20" s="15" t="s">
        <v>33</v>
      </c>
      <c r="G20" s="24" t="str">
        <f>IF(OR(G21="NA",G21="",G22="NA",G22=""),"NA",IF(G$12="Monthly",ROUND(YEARFRAC(G21,G22)*12,0),ROUND(YEARFRAC(G21,G22),0)))</f>
        <v>NA</v>
      </c>
      <c r="H20" s="18" t="str">
        <f>IF(G$12="Monthly","months",IF(G$12="Yearly","years",""))</f>
        <v>months</v>
      </c>
      <c r="U20" s="32"/>
      <c r="Y20" s="15" t="str">
        <f>C20</f>
        <v>(b)</v>
      </c>
      <c r="Z20" s="15" t="str">
        <f>D20</f>
        <v>Periods covered by an option to extend the lease</v>
      </c>
      <c r="AC20" s="24" t="str">
        <f>IF(OR(AC21="NA",AC21="",AC22="NA",AC22=""),"NA",IF(AC$12="Monthly",ROUND(YEARFRAC(AC21,AC22)*12,0),ROUND(YEARFRAC(AC21,AC22),0)))</f>
        <v>NA</v>
      </c>
      <c r="AD20" s="18" t="str">
        <f>IF(AC$12="Monthly","months",IF(AC$12="Yearly","years",""))</f>
        <v>months</v>
      </c>
      <c r="AN20" s="18"/>
      <c r="AO20" s="18"/>
      <c r="AQ20" s="32"/>
    </row>
    <row r="21" spans="1:49" x14ac:dyDescent="0.25">
      <c r="D21" s="15" t="s">
        <v>34</v>
      </c>
      <c r="E21" s="23" t="s">
        <v>35</v>
      </c>
      <c r="F21" s="15" t="s">
        <v>36</v>
      </c>
      <c r="G21" s="25"/>
      <c r="Z21" s="15" t="str">
        <f>D21</f>
        <v>(i)</v>
      </c>
      <c r="AA21" s="15" t="str">
        <f>E21</f>
        <v>-</v>
      </c>
      <c r="AB21" s="15" t="str">
        <f>F21</f>
        <v>from (yyyy/mm/dd)</v>
      </c>
      <c r="AC21" s="27"/>
      <c r="AN21" s="18"/>
      <c r="AO21" s="18"/>
    </row>
    <row r="22" spans="1:49" x14ac:dyDescent="0.25">
      <c r="E22" s="23" t="s">
        <v>24</v>
      </c>
      <c r="F22" s="15" t="s">
        <v>26</v>
      </c>
      <c r="G22" s="25"/>
      <c r="AA22" s="15" t="str">
        <f>E22</f>
        <v>-</v>
      </c>
      <c r="AB22" s="15" t="str">
        <f>F22</f>
        <v>to (yyyy/mm/dd)</v>
      </c>
      <c r="AC22" s="27"/>
      <c r="AN22" s="18"/>
      <c r="AO22" s="18"/>
    </row>
    <row r="23" spans="1:49" x14ac:dyDescent="0.25">
      <c r="D23" s="15" t="s">
        <v>27</v>
      </c>
      <c r="E23" s="23" t="s">
        <v>37</v>
      </c>
      <c r="G23" s="16" t="str">
        <f>IF(G20="NA","NA","(pls select)")</f>
        <v>NA</v>
      </c>
      <c r="Z23" s="15" t="str">
        <f>D23</f>
        <v>(ii)</v>
      </c>
      <c r="AA23" s="15" t="str">
        <f>E23</f>
        <v>Reasonably certain to exercise the option</v>
      </c>
      <c r="AC23" s="16" t="str">
        <f>IF(AC20="NA","NA","(pls select)")</f>
        <v>NA</v>
      </c>
      <c r="AN23" s="18"/>
      <c r="AO23" s="18"/>
    </row>
    <row r="24" spans="1:49" x14ac:dyDescent="0.25">
      <c r="C24" s="23" t="s">
        <v>38</v>
      </c>
      <c r="D24" s="15" t="s">
        <v>39</v>
      </c>
      <c r="G24" s="24" t="str">
        <f>IF(OR(G25="NA",G25="",G26="NA",G26=""),"NA",IF(G$12="Monthly",ROUND(YEARFRAC(G25,G26)*12,0),ROUND(YEARFRAC(G25,G26),0)))</f>
        <v>NA</v>
      </c>
      <c r="H24" s="18" t="str">
        <f>IF(G$12="Monthly","months",IF(G$12="Yearly","years",""))</f>
        <v>months</v>
      </c>
      <c r="Y24" s="15" t="str">
        <f t="shared" ref="Y24" si="1">C24</f>
        <v>(c)</v>
      </c>
      <c r="Z24" s="15" t="str">
        <f>D24</f>
        <v>Periods covered by an option to terminate the lease</v>
      </c>
      <c r="AC24" s="24" t="str">
        <f>IF(OR(AC25="NA",AC25="",AC26="NA",AC26=""),"NA",IF(AC$12="Monthly",ROUND(YEARFRAC(AC25,AC26)*12,0),ROUND(YEARFRAC(AC25,AC26),0)))</f>
        <v>NA</v>
      </c>
      <c r="AD24" s="18" t="str">
        <f>IF(AC$12="Monthly","months",IF(AC$12="Yearly","years",""))</f>
        <v>months</v>
      </c>
      <c r="AN24" s="18"/>
      <c r="AO24" s="18"/>
    </row>
    <row r="25" spans="1:49" x14ac:dyDescent="0.25">
      <c r="D25" s="15" t="s">
        <v>23</v>
      </c>
      <c r="E25" s="23" t="s">
        <v>24</v>
      </c>
      <c r="F25" s="15" t="s">
        <v>25</v>
      </c>
      <c r="G25" s="25"/>
      <c r="Z25" s="15" t="str">
        <f>D25</f>
        <v>(i)</v>
      </c>
      <c r="AA25" s="15" t="str">
        <f>E25</f>
        <v>-</v>
      </c>
      <c r="AB25" s="15" t="str">
        <f>F25</f>
        <v>from (yyyy/mm/dd)</v>
      </c>
      <c r="AC25" s="25"/>
      <c r="AN25" s="18"/>
      <c r="AO25" s="18"/>
    </row>
    <row r="26" spans="1:49" x14ac:dyDescent="0.25">
      <c r="E26" s="23" t="s">
        <v>24</v>
      </c>
      <c r="F26" s="15" t="s">
        <v>26</v>
      </c>
      <c r="G26" s="25"/>
      <c r="AA26" s="15" t="str">
        <f>E26</f>
        <v>-</v>
      </c>
      <c r="AB26" s="15" t="str">
        <f>F26</f>
        <v>to (yyyy/mm/dd)</v>
      </c>
      <c r="AC26" s="25"/>
      <c r="AN26" s="18"/>
      <c r="AO26" s="18"/>
    </row>
    <row r="27" spans="1:49" x14ac:dyDescent="0.25">
      <c r="D27" s="15" t="s">
        <v>27</v>
      </c>
      <c r="E27" s="23" t="s">
        <v>40</v>
      </c>
      <c r="G27" s="16" t="str">
        <f>IF(G24="NA","NA","(pls select)")</f>
        <v>NA</v>
      </c>
      <c r="Z27" s="15" t="str">
        <f>D27</f>
        <v>(ii)</v>
      </c>
      <c r="AA27" s="15" t="str">
        <f>E27</f>
        <v>Reasonably certain not to exercise the option</v>
      </c>
      <c r="AC27" s="16" t="str">
        <f>IF(AC24="NA","NA","(pls select)")</f>
        <v>NA</v>
      </c>
      <c r="AN27" s="18"/>
      <c r="AO27" s="18"/>
    </row>
    <row r="28" spans="1:49" s="5" customFormat="1" x14ac:dyDescent="0.25">
      <c r="A28" s="1"/>
      <c r="B28" s="10" t="s">
        <v>41</v>
      </c>
      <c r="C28" s="10"/>
      <c r="D28" s="10"/>
      <c r="E28" s="10"/>
      <c r="F28" s="10"/>
      <c r="G28" s="11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3"/>
      <c r="S28" s="13"/>
      <c r="T28" s="13"/>
      <c r="U28" s="13"/>
      <c r="V28" s="13"/>
      <c r="W28" s="1"/>
      <c r="X28" s="10" t="str">
        <f>B28</f>
        <v>3. Payment method</v>
      </c>
      <c r="Y28" s="10"/>
      <c r="Z28" s="10"/>
      <c r="AA28" s="10"/>
      <c r="AB28" s="10"/>
      <c r="AC28" s="11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3"/>
      <c r="AO28" s="13"/>
      <c r="AP28" s="13"/>
      <c r="AQ28" s="13"/>
      <c r="AR28" s="13"/>
      <c r="AS28" s="13"/>
      <c r="AT28" s="13"/>
      <c r="AU28" s="13"/>
      <c r="AV28" s="13"/>
      <c r="AW28" s="1"/>
    </row>
    <row r="29" spans="1:49" x14ac:dyDescent="0.25">
      <c r="C29" s="15" t="s">
        <v>42</v>
      </c>
      <c r="G29" s="16" t="str">
        <f>'Interest Rate'!E2</f>
        <v>VND</v>
      </c>
      <c r="Y29" s="15" t="str">
        <f>C29</f>
        <v>Lease currency</v>
      </c>
      <c r="AC29" s="16" t="s">
        <v>5</v>
      </c>
      <c r="AN29" s="18"/>
      <c r="AO29" s="18"/>
    </row>
    <row r="30" spans="1:49" x14ac:dyDescent="0.25">
      <c r="C30" s="15" t="s">
        <v>43</v>
      </c>
      <c r="G30" s="16" t="s">
        <v>44</v>
      </c>
      <c r="Y30" s="15" t="str">
        <f>C30</f>
        <v>Lease payment payable at the beginning/end</v>
      </c>
      <c r="AC30" s="16" t="s">
        <v>44</v>
      </c>
      <c r="AN30" s="18"/>
      <c r="AO30" s="18"/>
    </row>
    <row r="31" spans="1:49" x14ac:dyDescent="0.25">
      <c r="C31" s="23" t="s">
        <v>21</v>
      </c>
      <c r="D31" s="15" t="s">
        <v>45</v>
      </c>
      <c r="G31" s="24"/>
      <c r="H31" s="18"/>
      <c r="I31" s="18"/>
      <c r="J31" s="18"/>
      <c r="K31" s="18"/>
      <c r="L31" s="18"/>
      <c r="M31" s="18"/>
      <c r="N31" s="18"/>
      <c r="O31" s="18"/>
      <c r="P31" s="18"/>
      <c r="Q31" s="18"/>
      <c r="Y31" s="15" t="str">
        <f>C31</f>
        <v>(a)</v>
      </c>
      <c r="Z31" s="15" t="str">
        <f>D31</f>
        <v>Non-cancellable periods</v>
      </c>
      <c r="AC31" s="24"/>
      <c r="AD31" s="18"/>
      <c r="AE31" s="18"/>
      <c r="AF31" s="18"/>
      <c r="AG31" s="18"/>
      <c r="AH31" s="18"/>
      <c r="AI31" s="18"/>
      <c r="AJ31" s="18"/>
      <c r="AK31" s="18"/>
      <c r="AL31" s="18"/>
      <c r="AM31" s="18"/>
      <c r="AN31" s="18"/>
      <c r="AO31" s="18"/>
    </row>
    <row r="32" spans="1:49" x14ac:dyDescent="0.25">
      <c r="D32" s="23" t="s">
        <v>23</v>
      </c>
      <c r="E32" s="15" t="s">
        <v>46</v>
      </c>
      <c r="G32" s="16" t="s">
        <v>47</v>
      </c>
      <c r="Z32" s="15" t="str">
        <f>D32</f>
        <v>(i)</v>
      </c>
      <c r="AA32" s="15" t="str">
        <f t="shared" ref="AA32:AA37" si="2">E32</f>
        <v>Fixed payments</v>
      </c>
      <c r="AC32" s="16" t="s">
        <v>5</v>
      </c>
      <c r="AN32" s="18"/>
      <c r="AO32" s="18"/>
    </row>
    <row r="33" spans="1:49" s="34" customFormat="1" x14ac:dyDescent="0.25">
      <c r="A33" s="14"/>
      <c r="B33" s="15"/>
      <c r="C33" s="15"/>
      <c r="D33" s="23"/>
      <c r="E33" s="23" t="s">
        <v>24</v>
      </c>
      <c r="F33" s="15" t="s">
        <v>46</v>
      </c>
      <c r="G33" s="20">
        <v>112332000</v>
      </c>
      <c r="H33" s="33" t="str">
        <f>IF(G$12="Monthly","per month",IF(G$12="Yearly","per year",""))</f>
        <v>per month</v>
      </c>
      <c r="I33" s="20"/>
      <c r="J33" s="33" t="str">
        <f>IF(G$12="Monthly","per month",IF(G$12="Yearly","per year",""))</f>
        <v>per month</v>
      </c>
      <c r="K33" s="20"/>
      <c r="L33" s="18" t="str">
        <f>IF(G$12="Monthly","per month",IF(G$12="Yearly","per year",""))</f>
        <v>per month</v>
      </c>
      <c r="M33" s="21"/>
      <c r="N33" s="18" t="str">
        <f>IF(G$12="Monthly","per month",IF(G$12="Yearly","per year",""))</f>
        <v>per month</v>
      </c>
      <c r="O33" s="21"/>
      <c r="P33" s="18" t="str">
        <f>IF(G$12="Monthly","per month",IF(G$12="Yearly","per year",""))</f>
        <v>per month</v>
      </c>
      <c r="Q33" s="21"/>
      <c r="R33" s="18" t="str">
        <f>IF(G$12="Monthly","per month",IF(G$12="Yearly","per year",""))</f>
        <v>per month</v>
      </c>
      <c r="S33" s="21"/>
      <c r="T33" s="18" t="str">
        <f>IF(G$12="Monthly","per month",IF(G$12="Yearly","per year",""))</f>
        <v>per month</v>
      </c>
      <c r="U33" s="21"/>
      <c r="V33" s="18" t="str">
        <f>IF(G$12="Monthly","per month",IF(G$12="Yearly","per year",""))</f>
        <v>per month</v>
      </c>
      <c r="W33" s="14"/>
      <c r="X33" s="15"/>
      <c r="Y33" s="15"/>
      <c r="Z33" s="15"/>
      <c r="AA33" s="15" t="str">
        <f t="shared" si="2"/>
        <v>-</v>
      </c>
      <c r="AB33" s="15" t="str">
        <f>F33</f>
        <v>Fixed payments</v>
      </c>
      <c r="AC33" s="21"/>
      <c r="AD33" s="18" t="str">
        <f>IF(AC$12="Monthly","per month",IF(AC$12="Yearly","per year",""))</f>
        <v>per month</v>
      </c>
      <c r="AE33" s="21"/>
      <c r="AF33" s="18" t="str">
        <f>IF(AC$12="Monthly","per month",IF(AC$12="Yearly","per year",""))</f>
        <v>per month</v>
      </c>
      <c r="AG33" s="21"/>
      <c r="AH33" s="18" t="str">
        <f>IF(AC$12="Monthly","per month",IF(AC$12="Yearly","per year",""))</f>
        <v>per month</v>
      </c>
      <c r="AI33" s="21"/>
      <c r="AJ33" s="18" t="str">
        <f>IF(AC$12="Monthly","per month",IF(AC$12="Yearly","per year",""))</f>
        <v>per month</v>
      </c>
      <c r="AK33" s="21"/>
      <c r="AL33" s="18" t="str">
        <f>IF(AC$12="Monthly","per month",IF(AC$12="Yearly","per year",""))</f>
        <v>per month</v>
      </c>
      <c r="AM33" s="21"/>
      <c r="AN33" s="18" t="str">
        <f>IF(AC$12="Monthly","per month",IF(AC$12="Yearly","per year",""))</f>
        <v>per month</v>
      </c>
      <c r="AO33" s="21"/>
      <c r="AP33" s="18" t="str">
        <f>IF(AC$12="Monthly","per month",IF(AC$12="Yearly","per year",""))</f>
        <v>per month</v>
      </c>
      <c r="AQ33" s="21"/>
      <c r="AR33" s="18" t="str">
        <f>IF(AC$12="Monthly","per month",IF(AC$12="Yearly","per year",""))</f>
        <v>per month</v>
      </c>
      <c r="AS33" s="15"/>
      <c r="AT33" s="18"/>
      <c r="AU33" s="18"/>
      <c r="AV33" s="18"/>
      <c r="AW33" s="14"/>
    </row>
    <row r="34" spans="1:49" x14ac:dyDescent="0.25">
      <c r="E34" s="23" t="s">
        <v>24</v>
      </c>
      <c r="F34" s="15" t="s">
        <v>25</v>
      </c>
      <c r="G34" s="25">
        <v>43235</v>
      </c>
      <c r="H34" s="26">
        <f>IF(OR($G$16="NA",$G$16=""),IF(G34&gt;$G$14,IF($G$12="Monthly",ROUND(YEARFRAC($G$14,G34)*12,0),ROUND(YEARFRAC($G$14,G34),0)),0),IF(G34&gt;$G$16,IF($G$12="Monthly",ROUND(YEARFRAC($G$16,G34)*12,0),ROUND(YEARFRAC($G$16,G34),0)),0))</f>
        <v>0</v>
      </c>
      <c r="I34" s="25"/>
      <c r="J34" s="26">
        <f>IF(OR($G$16="NA",$G$16=""),IF(I34&gt;$G$14,IF($G$12="Monthly",ROUND(YEARFRAC($G$14,I34)*12,0),ROUND(YEARFRAC($G$14,I34),0)),0),IF(I34&gt;$G$16,IF($G$12="Monthly",ROUND(YEARFRAC($G$16,I34)*12,0),ROUND(YEARFRAC($G$16,I34),0)),0))</f>
        <v>0</v>
      </c>
      <c r="K34" s="25"/>
      <c r="L34" s="26">
        <f>IF(OR($G$16="NA",$G$16=""),IF(K34&gt;$G$14,IF($G$12="Monthly",ROUND(YEARFRAC($G$14,K34)*12,0),ROUND(YEARFRAC($G$14,K34),0)),0),IF(K34&gt;$G$16,IF($G$12="Monthly",ROUND(YEARFRAC($G$16,K34)*12,0),ROUND(YEARFRAC($G$16,K34),0)),0))</f>
        <v>0</v>
      </c>
      <c r="M34" s="25"/>
      <c r="N34" s="26">
        <f>IF(OR($G$16="NA",$G$16=""),IF(M34&gt;$G$14,IF($G$12="Monthly",ROUND(YEARFRAC($G$14,M34)*12,0),ROUND(YEARFRAC($G$14,M34),0)),0),IF(M34&gt;$G$16,IF($G$12="Monthly",ROUND(YEARFRAC($G$16,M34)*12,0),ROUND(YEARFRAC($G$16,M34),0)),0))</f>
        <v>0</v>
      </c>
      <c r="O34" s="25"/>
      <c r="P34" s="26">
        <f>IF(OR($G$16="NA",$G$16=""),IF(O34&gt;$G$14,IF($G$12="Monthly",ROUND(YEARFRAC($G$14,O34)*12,0),ROUND(YEARFRAC($G$14,O34),0)),0),IF(O34&gt;$G$16,IF($G$12="Monthly",ROUND(YEARFRAC($G$16,O34)*12,0),ROUND(YEARFRAC($G$16,O34),0)),0))</f>
        <v>0</v>
      </c>
      <c r="Q34" s="25"/>
      <c r="R34" s="26">
        <f>IF(OR($G$16="NA",$G$16=""),IF(Q34&gt;$G$14,IF($G$12="Monthly",ROUND(YEARFRAC($G$14,Q34)*12,0),ROUND(YEARFRAC($G$14,Q34),0)),0),IF(Q34&gt;$G$16,IF($G$12="Monthly",ROUND(YEARFRAC($G$16,Q34)*12,0),ROUND(YEARFRAC($G$16,Q34),0)),0))</f>
        <v>0</v>
      </c>
      <c r="S34" s="25"/>
      <c r="T34" s="26">
        <f>IF(OR($G$16="NA",$G$16=""),IF(S34&gt;$G$14,IF($G$12="Monthly",ROUND(YEARFRAC($G$14,S34)*12,0),ROUND(YEARFRAC($G$14,S34),0)),0),IF(S34&gt;$G$16,IF($G$12="Monthly",ROUND(YEARFRAC($G$16,S34)*12,0),ROUND(YEARFRAC($G$16,S34),0)),0))</f>
        <v>0</v>
      </c>
      <c r="U34" s="25"/>
      <c r="V34" s="26">
        <f>IF(OR($G$16="NA",$G$16=""),IF(U34&gt;$G$14,IF($G$12="Monthly",ROUND(YEARFRAC($G$14,U34)*12,0),ROUND(YEARFRAC($G$14,U34),0)),0),IF(U34&gt;$G$16,IF($G$12="Monthly",ROUND(YEARFRAC($G$16,U34)*12,0),ROUND(YEARFRAC($G$16,U34),0)),0))</f>
        <v>0</v>
      </c>
      <c r="AA34" s="15" t="str">
        <f t="shared" si="2"/>
        <v>-</v>
      </c>
      <c r="AB34" s="15" t="str">
        <f>F34</f>
        <v>from (yyyy/mm/dd)</v>
      </c>
      <c r="AC34" s="25"/>
      <c r="AD34" s="26">
        <f>IF(OR($AC$16="NA",$AC$16=""),IF(AC34&gt;$AC$14,IF($AC$12="Monthly",ROUND(YEARFRAC($AC$14,AC34)*12,0),ROUND(YEARFRAC($AC$14,AC34),0)),0),IF(AC34&gt;$AC$16,IF($AC$12="Monthly",ROUND(YEARFRAC($AC$16,AC34)*12,0),ROUND(YEARFRAC($AC$16,AC34),0)),0))</f>
        <v>0</v>
      </c>
      <c r="AE34" s="25"/>
      <c r="AF34" s="26">
        <f>IF(OR($AC$16="NA",$AC$16=""),IF(AE34&gt;$AC$14,IF($AC$12="Monthly",ROUND(YEARFRAC($AC$14,AE34)*12,0),ROUND(YEARFRAC($AC$14,AE34),0)),0),IF(AE34&gt;$AC$16,IF($AC$12="Monthly",ROUND(YEARFRAC($AC$16,AE34)*12,0),ROUND(YEARFRAC($AC$16,AE34),0)),0))</f>
        <v>0</v>
      </c>
      <c r="AG34" s="25"/>
      <c r="AH34" s="26">
        <f>IF(OR($AC$16="NA",$AC$16=""),IF(AG34&gt;$AC$14,IF($AC$12="Monthly",ROUND(YEARFRAC($AC$14,AG34)*12,0),ROUND(YEARFRAC($AC$14,AG34),0)),0),IF(AG34&gt;$AC$16,IF($AC$12="Monthly",ROUND(YEARFRAC($AC$16,AG34)*12,0),ROUND(YEARFRAC($AC$16,AG34),0)),0))</f>
        <v>0</v>
      </c>
      <c r="AI34" s="25"/>
      <c r="AJ34" s="26">
        <f>IF(OR($AC$16="NA",$AC$16=""),IF(AI34&gt;$AC$14,IF($AC$12="Monthly",ROUND(YEARFRAC($AC$14,AI34)*12,0),ROUND(YEARFRAC($AC$14,AI34),0)),0),IF(AI34&gt;$AC$16,IF($AC$12="Monthly",ROUND(YEARFRAC($AC$16,AI34)*12,0),ROUND(YEARFRAC($AC$16,AI34),0)),0))</f>
        <v>0</v>
      </c>
      <c r="AK34" s="25"/>
      <c r="AL34" s="26">
        <f>IF(OR($AC$16="NA",$AC$16=""),IF(AK34&gt;$AC$14,IF($AC$12="Monthly",ROUND(YEARFRAC($AC$14,AK34)*12,0),ROUND(YEARFRAC($AC$14,AK34),0)),0),IF(AK34&gt;$AC$16,IF($AC$12="Monthly",ROUND(YEARFRAC($AC$16,AK34)*12,0),ROUND(YEARFRAC($AC$16,AK34),0)),0))</f>
        <v>0</v>
      </c>
      <c r="AM34" s="25"/>
      <c r="AN34" s="26">
        <f>IF(OR($AC$16="NA",$AC$16=""),IF(AM34&gt;$AC$14,IF($AC$12="Monthly",ROUND(YEARFRAC($AC$14,AM34)*12,0),ROUND(YEARFRAC($AC$14,AM34),0)),0),IF(AM34&gt;$AC$16,IF($AC$12="Monthly",ROUND(YEARFRAC($AC$16,AM34)*12,0),ROUND(YEARFRAC($AC$16,AM34),0)),0))</f>
        <v>0</v>
      </c>
      <c r="AO34" s="25"/>
      <c r="AP34" s="26">
        <f>IF(OR($AC$16="NA",$AC$16=""),IF(AO34&gt;$AC$14,IF($AC$12="Monthly",ROUND(YEARFRAC($AC$14,AO34)*12,0),ROUND(YEARFRAC($AC$14,AO34),0)),0),IF(AO34&gt;$AC$16,IF($AC$12="Monthly",ROUND(YEARFRAC($AC$16,AO34)*12,0),ROUND(YEARFRAC($AC$16,AO34),0)),0))</f>
        <v>0</v>
      </c>
      <c r="AQ34" s="25"/>
      <c r="AR34" s="26">
        <f>IF(OR($AC$16="NA",$AC$16=""),IF(AQ34&gt;$AC$14,IF($AC$12="Monthly",ROUND(YEARFRAC($AC$14,AQ34)*12,0),ROUND(YEARFRAC($AC$14,AQ34),0)),0),IF(AQ34&gt;$AC$16,IF($AC$12="Monthly",ROUND(YEARFRAC($AC$16,AQ34)*12,0),ROUND(YEARFRAC($AC$16,AQ34),0)),0))</f>
        <v>0</v>
      </c>
    </row>
    <row r="35" spans="1:49" x14ac:dyDescent="0.25">
      <c r="E35" s="23" t="s">
        <v>24</v>
      </c>
      <c r="F35" s="15" t="s">
        <v>26</v>
      </c>
      <c r="G35" s="25">
        <v>43599</v>
      </c>
      <c r="H35" s="26">
        <f>IF(OR($G$16="NA",$G$16=""),IF(G35&gt;$G$14,IF($G$12="Monthly",ROUND(YEARFRAC($G$14,G35)*12,0),ROUND(YEARFRAC($G$14,G35),0)),0),IF(G35&gt;$G$16,IF($G$12="Monthly",ROUND(YEARFRAC($G$16,G35)*12,0),ROUND(YEARFRAC($G$16,G35),0)),0))</f>
        <v>4</v>
      </c>
      <c r="I35" s="25"/>
      <c r="J35" s="26">
        <f>IF(OR($G$16="NA",$G$16=""),IF(I35&gt;$G$14,IF($G$12="Monthly",ROUND(YEARFRAC($G$14,I35)*12,0),ROUND(YEARFRAC($G$14,I35),0)),0),IF(I35&gt;$G$16,IF($G$12="Monthly",ROUND(YEARFRAC($G$16,I35)*12,0),ROUND(YEARFRAC($G$16,I35),0)),0))</f>
        <v>0</v>
      </c>
      <c r="K35" s="25"/>
      <c r="L35" s="26">
        <f>IF(OR($G$16="NA",$G$16=""),IF(K35&gt;$G$14,IF($G$12="Monthly",ROUND(YEARFRAC($G$14,K35)*12,0),ROUND(YEARFRAC($G$14,K35),0)),0),IF(K35&gt;$G$16,IF($G$12="Monthly",ROUND(YEARFRAC($G$16,K35)*12,0),ROUND(YEARFRAC($G$16,K35),0)),0))</f>
        <v>0</v>
      </c>
      <c r="M35" s="25"/>
      <c r="N35" s="26">
        <f>IF(OR($G$16="NA",$G$16=""),IF(M35&gt;$G$14,IF($G$12="Monthly",ROUND(YEARFRAC($G$14,M35)*12,0),ROUND(YEARFRAC($G$14,M35),0)),0),IF(M35&gt;$G$16,IF($G$12="Monthly",ROUND(YEARFRAC($G$16,M35)*12,0),ROUND(YEARFRAC($G$16,M35),0)),0))</f>
        <v>0</v>
      </c>
      <c r="O35" s="25"/>
      <c r="P35" s="26">
        <f>IF(OR($G$16="NA",$G$16=""),IF(O35&gt;$G$14,IF($G$12="Monthly",ROUND(YEARFRAC($G$14,O35)*12,0),ROUND(YEARFRAC($G$14,O35),0)),0),IF(O35&gt;$G$16,IF($G$12="Monthly",ROUND(YEARFRAC($G$16,O35)*12,0),ROUND(YEARFRAC($G$16,O35),0)),0))</f>
        <v>0</v>
      </c>
      <c r="Q35" s="25"/>
      <c r="R35" s="26">
        <f>IF(OR($G$16="NA",$G$16=""),IF(Q35&gt;$G$14,IF($G$12="Monthly",ROUND(YEARFRAC($G$14,Q35)*12,0),ROUND(YEARFRAC($G$14,Q35),0)),0),IF(Q35&gt;$G$16,IF($G$12="Monthly",ROUND(YEARFRAC($G$16,Q35)*12,0),ROUND(YEARFRAC($G$16,Q35),0)),0))</f>
        <v>0</v>
      </c>
      <c r="S35" s="25"/>
      <c r="T35" s="26">
        <f>IF(OR($G$16="NA",$G$16=""),IF(S35&gt;$G$14,IF($G$12="Monthly",ROUND(YEARFRAC($G$14,S35)*12,0),ROUND(YEARFRAC($G$14,S35),0)),0),IF(S35&gt;$G$16,IF($G$12="Monthly",ROUND(YEARFRAC($G$16,S35)*12,0),ROUND(YEARFRAC($G$16,S35),0)),0))</f>
        <v>0</v>
      </c>
      <c r="U35" s="25"/>
      <c r="V35" s="26">
        <f>IF(OR($G$16="NA",$G$16=""),IF(U35&gt;$G$14,IF($G$12="Monthly",ROUND(YEARFRAC($G$14,U35)*12,0),ROUND(YEARFRAC($G$14,U35),0)),0),IF(U35&gt;$G$16,IF($G$12="Monthly",ROUND(YEARFRAC($G$16,U35)*12,0),ROUND(YEARFRAC($G$16,U35),0)),0))</f>
        <v>0</v>
      </c>
      <c r="AA35" s="15" t="str">
        <f t="shared" si="2"/>
        <v>-</v>
      </c>
      <c r="AB35" s="15" t="str">
        <f>F35</f>
        <v>to (yyyy/mm/dd)</v>
      </c>
      <c r="AC35" s="25"/>
      <c r="AD35" s="26">
        <f>IF(OR($AC$16="NA",$AC$16=""),IF(AC35&gt;$AC$14,IF($AC$12="Monthly",ROUND(YEARFRAC($AC$14,AC35)*12,0),ROUND(YEARFRAC($AC$14,AC35),0)),0),IF(AC35&gt;$AC$16,IF($AC$12="Monthly",ROUND(YEARFRAC($AC$16,AC35)*12,0),ROUND(YEARFRAC($AC$16,AC35),0)),0))</f>
        <v>0</v>
      </c>
      <c r="AE35" s="25"/>
      <c r="AF35" s="26">
        <f>IF(OR($AC$16="NA",$AC$16=""),IF(AE35&gt;$AC$14,IF($AC$12="Monthly",ROUND(YEARFRAC($AC$14,AE35)*12,0),ROUND(YEARFRAC($AC$14,AE35),0)),0),IF(AE35&gt;$AC$16,IF($AC$12="Monthly",ROUND(YEARFRAC($AC$16,AE35)*12,0),ROUND(YEARFRAC($AC$16,AE35),0)),0))</f>
        <v>0</v>
      </c>
      <c r="AG35" s="25"/>
      <c r="AH35" s="26">
        <f>IF(OR($AC$16="NA",$AC$16=""),IF(AG35&gt;$AC$14,IF($AC$12="Monthly",ROUND(YEARFRAC($AC$14,AG35)*12,0),ROUND(YEARFRAC($AC$14,AG35),0)),0),IF(AG35&gt;$AC$16,IF($AC$12="Monthly",ROUND(YEARFRAC($AC$16,AG35)*12,0),ROUND(YEARFRAC($AC$16,AG35),0)),0))</f>
        <v>0</v>
      </c>
      <c r="AI35" s="25"/>
      <c r="AJ35" s="26">
        <f>IF(OR($AC$16="NA",$AC$16=""),IF(AI35&gt;$AC$14,IF($AC$12="Monthly",ROUND(YEARFRAC($AC$14,AI35)*12,0),ROUND(YEARFRAC($AC$14,AI35),0)),0),IF(AI35&gt;$AC$16,IF($AC$12="Monthly",ROUND(YEARFRAC($AC$16,AI35)*12,0),ROUND(YEARFRAC($AC$16,AI35),0)),0))</f>
        <v>0</v>
      </c>
      <c r="AK35" s="25"/>
      <c r="AL35" s="26">
        <f>IF(OR($AC$16="NA",$AC$16=""),IF(AK35&gt;$AC$14,IF($AC$12="Monthly",ROUND(YEARFRAC($AC$14,AK35)*12,0),ROUND(YEARFRAC($AC$14,AK35),0)),0),IF(AK35&gt;$AC$16,IF($AC$12="Monthly",ROUND(YEARFRAC($AC$16,AK35)*12,0),ROUND(YEARFRAC($AC$16,AK35),0)),0))</f>
        <v>0</v>
      </c>
      <c r="AM35" s="25"/>
      <c r="AN35" s="26">
        <f>IF(OR($AC$16="NA",$AC$16=""),IF(AM35&gt;$AC$14,IF($AC$12="Monthly",ROUND(YEARFRAC($AC$14,AM35)*12,0),ROUND(YEARFRAC($AC$14,AM35),0)),0),IF(AM35&gt;$AC$16,IF($AC$12="Monthly",ROUND(YEARFRAC($AC$16,AM35)*12,0),ROUND(YEARFRAC($AC$16,AM35),0)),0))</f>
        <v>0</v>
      </c>
      <c r="AO35" s="25"/>
      <c r="AP35" s="26">
        <f>IF(OR($AC$16="NA",$AC$16=""),IF(AO35&gt;$AC$14,IF($AC$12="Monthly",ROUND(YEARFRAC($AC$14,AO35)*12,0),ROUND(YEARFRAC($AC$14,AO35),0)),0),IF(AO35&gt;$AC$16,IF($AC$12="Monthly",ROUND(YEARFRAC($AC$16,AO35)*12,0),ROUND(YEARFRAC($AC$16,AO35),0)),0))</f>
        <v>0</v>
      </c>
      <c r="AQ35" s="25"/>
      <c r="AR35" s="26">
        <f>IF(OR($AC$16="NA",$AC$16=""),IF(AQ35&gt;$AC$14,IF($AC$12="Monthly",ROUND(YEARFRAC($AC$14,AQ35)*12,0),ROUND(YEARFRAC($AC$14,AQ35),0)),0),IF(AQ35&gt;$AC$16,IF($AC$12="Monthly",ROUND(YEARFRAC($AC$16,AQ35)*12,0),ROUND(YEARFRAC($AC$16,AQ35),0)),0))</f>
        <v>0</v>
      </c>
    </row>
    <row r="36" spans="1:49" s="34" customFormat="1" x14ac:dyDescent="0.25">
      <c r="A36" s="14"/>
      <c r="B36" s="15"/>
      <c r="C36" s="15"/>
      <c r="D36" s="23" t="s">
        <v>27</v>
      </c>
      <c r="E36" s="15" t="s">
        <v>48</v>
      </c>
      <c r="F36" s="15"/>
      <c r="G36" s="16" t="s">
        <v>49</v>
      </c>
      <c r="H36" s="26"/>
      <c r="I36" s="15"/>
      <c r="J36" s="26"/>
      <c r="K36" s="15"/>
      <c r="L36" s="26"/>
      <c r="M36" s="15"/>
      <c r="N36" s="26"/>
      <c r="O36" s="15"/>
      <c r="P36" s="26"/>
      <c r="Q36" s="15"/>
      <c r="R36" s="26"/>
      <c r="S36" s="15"/>
      <c r="T36" s="26"/>
      <c r="U36" s="15"/>
      <c r="V36" s="26"/>
      <c r="W36" s="14"/>
      <c r="X36" s="15"/>
      <c r="Y36" s="15"/>
      <c r="Z36" s="15" t="str">
        <f>D36</f>
        <v>(ii)</v>
      </c>
      <c r="AA36" s="15" t="str">
        <f t="shared" si="2"/>
        <v>Variable lease payments dependent on an index or a rate</v>
      </c>
      <c r="AB36" s="15"/>
      <c r="AC36" s="16" t="s">
        <v>5</v>
      </c>
      <c r="AD36" s="26"/>
      <c r="AE36" s="15"/>
      <c r="AF36" s="26"/>
      <c r="AG36" s="15"/>
      <c r="AH36" s="26"/>
      <c r="AI36" s="15"/>
      <c r="AJ36" s="26"/>
      <c r="AK36" s="15"/>
      <c r="AL36" s="26"/>
      <c r="AM36" s="15"/>
      <c r="AN36" s="26"/>
      <c r="AO36" s="15"/>
      <c r="AP36" s="26"/>
      <c r="AQ36" s="15"/>
      <c r="AR36" s="26"/>
      <c r="AS36" s="15"/>
      <c r="AT36" s="15"/>
      <c r="AU36" s="15"/>
      <c r="AV36" s="15"/>
      <c r="AW36" s="14"/>
    </row>
    <row r="37" spans="1:49" s="34" customFormat="1" x14ac:dyDescent="0.25">
      <c r="A37" s="14"/>
      <c r="B37" s="15"/>
      <c r="C37" s="15"/>
      <c r="D37" s="23"/>
      <c r="E37" s="23" t="s">
        <v>24</v>
      </c>
      <c r="F37" s="15" t="s">
        <v>50</v>
      </c>
      <c r="G37" s="21"/>
      <c r="H37" s="18" t="str">
        <f>IF(G$12="Monthly","per month",IF(G$12="Yearly","per year",""))</f>
        <v>per month</v>
      </c>
      <c r="I37" s="17"/>
      <c r="J37" s="17"/>
      <c r="K37" s="17"/>
      <c r="L37" s="17"/>
      <c r="M37" s="17"/>
      <c r="N37" s="17"/>
      <c r="O37" s="17"/>
      <c r="P37" s="17"/>
      <c r="Q37" s="18"/>
      <c r="R37" s="18"/>
      <c r="S37" s="18"/>
      <c r="T37" s="18"/>
      <c r="U37" s="18"/>
      <c r="V37" s="18"/>
      <c r="W37" s="14"/>
      <c r="X37" s="15"/>
      <c r="Y37" s="15"/>
      <c r="Z37" s="15"/>
      <c r="AA37" s="15" t="str">
        <f t="shared" si="2"/>
        <v>-</v>
      </c>
      <c r="AB37" s="15" t="str">
        <f>F37</f>
        <v>Variable lease payments</v>
      </c>
      <c r="AC37" s="21"/>
      <c r="AD37" s="18" t="str">
        <f>IF(AC$12="Monthly","per month",IF(AC$12="Yearly","per year",""))</f>
        <v>per month</v>
      </c>
      <c r="AE37" s="17"/>
      <c r="AF37" s="17"/>
      <c r="AG37" s="17"/>
      <c r="AH37" s="17"/>
      <c r="AI37" s="17"/>
      <c r="AJ37" s="17"/>
      <c r="AK37" s="17"/>
      <c r="AL37" s="17"/>
      <c r="AM37" s="18"/>
      <c r="AN37" s="18"/>
      <c r="AO37" s="18"/>
      <c r="AP37" s="18"/>
      <c r="AQ37" s="18"/>
      <c r="AR37" s="18"/>
      <c r="AS37" s="15"/>
      <c r="AT37" s="18"/>
      <c r="AU37" s="18"/>
      <c r="AV37" s="18"/>
      <c r="AW37" s="14"/>
    </row>
    <row r="38" spans="1:49" s="34" customFormat="1" x14ac:dyDescent="0.25">
      <c r="A38" s="14"/>
      <c r="B38" s="15"/>
      <c r="C38" s="15"/>
      <c r="D38" s="23"/>
      <c r="E38" s="23" t="s">
        <v>24</v>
      </c>
      <c r="F38" s="15" t="s">
        <v>51</v>
      </c>
      <c r="G38" s="20"/>
      <c r="H38" s="26">
        <v>0</v>
      </c>
      <c r="I38" s="17"/>
      <c r="J38" s="17"/>
      <c r="K38" s="17"/>
      <c r="L38" s="17"/>
      <c r="M38" s="17"/>
      <c r="N38" s="17"/>
      <c r="O38" s="17"/>
      <c r="P38" s="17"/>
      <c r="Q38" s="18"/>
      <c r="R38" s="18"/>
      <c r="S38" s="18"/>
      <c r="T38" s="18"/>
      <c r="U38" s="18"/>
      <c r="V38" s="18"/>
      <c r="W38" s="14"/>
      <c r="X38" s="15"/>
      <c r="Y38" s="15"/>
      <c r="Z38" s="15"/>
      <c r="AA38" s="23" t="s">
        <v>24</v>
      </c>
      <c r="AB38" s="15" t="str">
        <f t="shared" ref="AB38:AB39" si="3">F38</f>
        <v>Basis of change</v>
      </c>
      <c r="AC38" s="20"/>
      <c r="AD38" s="26">
        <v>0</v>
      </c>
      <c r="AE38" s="17"/>
      <c r="AF38" s="17"/>
      <c r="AG38" s="17"/>
      <c r="AH38" s="17"/>
      <c r="AI38" s="17"/>
      <c r="AJ38" s="17"/>
      <c r="AK38" s="17"/>
      <c r="AL38" s="17"/>
      <c r="AM38" s="18"/>
      <c r="AN38" s="18"/>
      <c r="AO38" s="18"/>
      <c r="AP38" s="18"/>
      <c r="AQ38" s="18"/>
      <c r="AR38" s="18"/>
      <c r="AS38" s="15"/>
      <c r="AT38" s="18"/>
      <c r="AU38" s="18"/>
      <c r="AV38" s="18"/>
      <c r="AW38" s="14"/>
    </row>
    <row r="39" spans="1:49" s="34" customFormat="1" x14ac:dyDescent="0.25">
      <c r="A39" s="14"/>
      <c r="B39" s="15"/>
      <c r="C39" s="15"/>
      <c r="D39" s="23"/>
      <c r="E39" s="23" t="s">
        <v>52</v>
      </c>
      <c r="F39" s="15" t="s">
        <v>53</v>
      </c>
      <c r="G39" s="20"/>
      <c r="H39" s="26">
        <f>IF(G36="Yes",IF(OR($G$16="NA",$G$16=""),IF($G$12="Monthly",ROUND(YEARFRAC($G$14,$G$15)*12,0),ROUND(YEARFRAC($G$14,$G$15),0)),IF($G$12="Monthly",ROUND(YEARFRAC($G$16,$G$15)*12,0),ROUND(YEARFRAC($G$16,$G$15),0))),0)</f>
        <v>0</v>
      </c>
      <c r="I39" s="17"/>
      <c r="J39" s="17"/>
      <c r="K39" s="17"/>
      <c r="L39" s="17"/>
      <c r="M39" s="17"/>
      <c r="N39" s="17"/>
      <c r="O39" s="17"/>
      <c r="P39" s="17"/>
      <c r="Q39" s="18"/>
      <c r="R39" s="18"/>
      <c r="S39" s="18"/>
      <c r="T39" s="18"/>
      <c r="U39" s="18"/>
      <c r="V39" s="18"/>
      <c r="W39" s="14"/>
      <c r="X39" s="15"/>
      <c r="Y39" s="15"/>
      <c r="Z39" s="15"/>
      <c r="AA39" s="23" t="s">
        <v>54</v>
      </c>
      <c r="AB39" s="15" t="str">
        <f t="shared" si="3"/>
        <v>Index or rate</v>
      </c>
      <c r="AC39" s="20"/>
      <c r="AD39" s="26">
        <f>IF(AC36="Yes",IF(OR($AC$16="NA",$AC$16=""),IF($AC$12="Monthly",ROUND(YEARFRAC($AC$14,$AC$15)*12,0),ROUND(YEARFRAC($AC$14,$AC$15),0)),IF($AC$12="Monthly",ROUND(YEARFRAC($AC$16,$AC$15)*12,0),ROUND(YEARFRAC($AC$16,$AC$15),0))),0)</f>
        <v>0</v>
      </c>
      <c r="AE39" s="17"/>
      <c r="AF39" s="17"/>
      <c r="AG39" s="17"/>
      <c r="AH39" s="17"/>
      <c r="AI39" s="17"/>
      <c r="AJ39" s="17"/>
      <c r="AK39" s="17"/>
      <c r="AL39" s="17"/>
      <c r="AM39" s="18"/>
      <c r="AN39" s="18"/>
      <c r="AO39" s="18"/>
      <c r="AP39" s="18"/>
      <c r="AQ39" s="18"/>
      <c r="AR39" s="18"/>
      <c r="AS39" s="15"/>
      <c r="AT39" s="18"/>
      <c r="AU39" s="18"/>
      <c r="AV39" s="18"/>
      <c r="AW39" s="14"/>
    </row>
    <row r="40" spans="1:49" x14ac:dyDescent="0.25">
      <c r="D40" s="23" t="s">
        <v>55</v>
      </c>
      <c r="E40" s="15" t="s">
        <v>56</v>
      </c>
      <c r="G40" s="16" t="s">
        <v>49</v>
      </c>
      <c r="Q40" s="18"/>
      <c r="Z40" s="15" t="str">
        <f>D40</f>
        <v>(iii)</v>
      </c>
      <c r="AA40" s="15" t="str">
        <f>E40</f>
        <v>Down payments</v>
      </c>
      <c r="AC40" s="16" t="s">
        <v>5</v>
      </c>
      <c r="AM40" s="18"/>
      <c r="AN40" s="18"/>
      <c r="AO40" s="18"/>
    </row>
    <row r="41" spans="1:49" s="34" customFormat="1" x14ac:dyDescent="0.25">
      <c r="A41" s="14"/>
      <c r="B41" s="15"/>
      <c r="C41" s="15"/>
      <c r="D41" s="23"/>
      <c r="E41" s="23" t="s">
        <v>24</v>
      </c>
      <c r="F41" s="15" t="s">
        <v>57</v>
      </c>
      <c r="G41" s="21"/>
      <c r="H41" s="18" t="str">
        <f>IF(G$12="Monthly","per month",IF(G$12="Yearly","per year",""))</f>
        <v>per month</v>
      </c>
      <c r="I41" s="21"/>
      <c r="J41" s="18" t="str">
        <f>IF(G$12="Monthly","per month",IF(G$12="Yearly","per year",""))</f>
        <v>per month</v>
      </c>
      <c r="K41" s="21"/>
      <c r="L41" s="18" t="str">
        <f>IF(G$12="Monthly","per month",IF(G$12="Yearly","per year",""))</f>
        <v>per month</v>
      </c>
      <c r="M41" s="21"/>
      <c r="N41" s="18" t="str">
        <f>IF(G$12="Monthly","per month",IF(G$12="Yearly","per year",""))</f>
        <v>per month</v>
      </c>
      <c r="O41" s="21"/>
      <c r="P41" s="18" t="str">
        <f>IF(G$12="Monthly","per month",IF(G$12="Yearly","per year",""))</f>
        <v>per month</v>
      </c>
      <c r="Q41" s="21"/>
      <c r="R41" s="18" t="str">
        <f>IF(G$12="Monthly","per month",IF(G$12="Yearly","per year",""))</f>
        <v>per month</v>
      </c>
      <c r="S41" s="21"/>
      <c r="T41" s="18" t="str">
        <f>IF(G$12="Monthly","per month",IF(G$12="Yearly","per year",""))</f>
        <v>per month</v>
      </c>
      <c r="U41" s="21"/>
      <c r="V41" s="18" t="str">
        <f>IF(G$12="Monthly","per month",IF(G$12="Yearly","per year",""))</f>
        <v>per month</v>
      </c>
      <c r="W41" s="14"/>
      <c r="X41" s="15"/>
      <c r="Y41" s="15"/>
      <c r="Z41" s="15"/>
      <c r="AA41" s="15" t="str">
        <f t="shared" ref="AA41:AB43" si="4">E41</f>
        <v>-</v>
      </c>
      <c r="AB41" s="15" t="str">
        <f t="shared" si="4"/>
        <v>Down payments</v>
      </c>
      <c r="AC41" s="21"/>
      <c r="AD41" s="18" t="str">
        <f>IF(AC$12="Monthly","per month",IF(AC$12="Yearly","per year",""))</f>
        <v>per month</v>
      </c>
      <c r="AE41" s="21"/>
      <c r="AF41" s="18" t="str">
        <f>IF(AC$12="Monthly","per month",IF(AC$12="Yearly","per year",""))</f>
        <v>per month</v>
      </c>
      <c r="AG41" s="21"/>
      <c r="AH41" s="18" t="str">
        <f>IF(AC$12="Monthly","per month",IF(AC$12="Yearly","per year",""))</f>
        <v>per month</v>
      </c>
      <c r="AI41" s="21"/>
      <c r="AJ41" s="18" t="str">
        <f>IF(AC$12="Monthly","per month",IF(AC$12="Yearly","per year",""))</f>
        <v>per month</v>
      </c>
      <c r="AK41" s="21"/>
      <c r="AL41" s="18" t="str">
        <f>IF(AC$12="Monthly","per month",IF(AC$12="Yearly","per year",""))</f>
        <v>per month</v>
      </c>
      <c r="AM41" s="21"/>
      <c r="AN41" s="18" t="str">
        <f>IF(AC$12="Monthly","per month",IF(AC$12="Yearly","per year",""))</f>
        <v>per month</v>
      </c>
      <c r="AO41" s="21"/>
      <c r="AP41" s="18" t="str">
        <f>IF(AC$12="Monthly","per month",IF(AC$12="Yearly","per year",""))</f>
        <v>per month</v>
      </c>
      <c r="AQ41" s="21"/>
      <c r="AR41" s="18" t="str">
        <f>IF(AC$12="Monthly","per month",IF(AC$12="Yearly","per year",""))</f>
        <v>per month</v>
      </c>
      <c r="AS41" s="15"/>
      <c r="AT41" s="18"/>
      <c r="AU41" s="18"/>
      <c r="AV41" s="18"/>
      <c r="AW41" s="14"/>
    </row>
    <row r="42" spans="1:49" x14ac:dyDescent="0.25">
      <c r="E42" s="23" t="s">
        <v>58</v>
      </c>
      <c r="F42" s="15" t="s">
        <v>25</v>
      </c>
      <c r="G42" s="25"/>
      <c r="H42" s="26">
        <f>IF(AND(IF(OR($G$16="NA",$G$16=""),IF(G42&gt;$G$14,IF($G$12="Monthly",ROUND(YEARFRAC($G$14,G42)*12,0),ROUND(YEARFRAC($G$14,G42),0)),0),IF(G42&gt;$G$16,IF($G$12="Monthly",ROUND(YEARFRAC($G$16,G42)*12,0),ROUND(YEARFRAC($G$16,G42),0)),0))=0,H43&lt;&gt;0),1,IF(OR($G$16="NA",$G$16=""),IF(G42&gt;$G$14,IF($G$12="Monthly",ROUND(YEARFRAC($G$14,G42)*12,0),ROUND(YEARFRAC($G$14,G42),0)),0),IF(G42&gt;$G$16,IF($G$12="Monthly",ROUND(YEARFRAC($G$16,G42)*12,0),ROUND(YEARFRAC($G$16,G42),0)),0)))</f>
        <v>0</v>
      </c>
      <c r="I42" s="25"/>
      <c r="J42" s="26">
        <f>IF(AND(IF(OR($G$16="NA",$G$16=""),IF(I42&gt;$G$14,IF($G$12="Monthly",ROUND(YEARFRAC($G$14,I42)*12,0),ROUND(YEARFRAC($G$14,I42),0)),0),IF(I42&gt;$G$16,IF($G$12="Monthly",ROUND(YEARFRAC($G$16,I42)*12,0),ROUND(YEARFRAC($G$16,I42),0)),0))=0,J43&lt;&gt;0),1,IF(OR($G$16="NA",$G$16=""),IF(I42&gt;$G$14,IF($G$12="Monthly",ROUND(YEARFRAC($G$14,I42)*12,0),ROUND(YEARFRAC($G$14,I42),0)),0),IF(I42&gt;$G$16,IF($G$12="Monthly",ROUND(YEARFRAC($G$16,I42)*12,0),ROUND(YEARFRAC($G$16,I42),0)),0)))</f>
        <v>0</v>
      </c>
      <c r="K42" s="25"/>
      <c r="L42" s="26">
        <f>IF(AND(IF(OR($G$16="NA",$G$16=""),IF(K42&gt;$G$14,IF($G$12="Monthly",ROUND(YEARFRAC($G$14,K42)*12,0),ROUND(YEARFRAC($G$14,K42),0)),0),IF(K42&gt;$G$16,IF($G$12="Monthly",ROUND(YEARFRAC($G$16,K42)*12,0),ROUND(YEARFRAC($G$16,K42),0)),0))=0,L43&lt;&gt;0),1,IF(OR($G$16="NA",$G$16=""),IF(K42&gt;$G$14,IF($G$12="Monthly",ROUND(YEARFRAC($G$14,K42)*12,0),ROUND(YEARFRAC($G$14,K42),0)),0),IF(K42&gt;$G$16,IF($G$12="Monthly",ROUND(YEARFRAC($G$16,K42)*12,0),ROUND(YEARFRAC($G$16,K42),0)),0)))</f>
        <v>0</v>
      </c>
      <c r="M42" s="25"/>
      <c r="N42" s="26">
        <f>IF(AND(IF(OR($G$16="NA",$G$16=""),IF(M42&gt;$G$14,IF($G$12="Monthly",ROUND(YEARFRAC($G$14,M42)*12,0),ROUND(YEARFRAC($G$14,M42),0)),0),IF(M42&gt;$G$16,IF($G$12="Monthly",ROUND(YEARFRAC($G$16,M42)*12,0),ROUND(YEARFRAC($G$16,M42),0)),0))=0,N43&lt;&gt;0),1,IF(OR($G$16="NA",$G$16=""),IF(M42&gt;$G$14,IF($G$12="Monthly",ROUND(YEARFRAC($G$14,M42)*12,0),ROUND(YEARFRAC($G$14,M42),0)),0),IF(M42&gt;$G$16,IF($G$12="Monthly",ROUND(YEARFRAC($G$16,M42)*12,0),ROUND(YEARFRAC($G$16,M42),0)),0)))</f>
        <v>0</v>
      </c>
      <c r="O42" s="25"/>
      <c r="P42" s="26">
        <f>IF(AND(IF(OR($G$16="NA",$G$16=""),IF(O42&gt;$G$14,IF($G$12="Monthly",ROUND(YEARFRAC($G$14,O42)*12,0),ROUND(YEARFRAC($G$14,O42),0)),0),IF(O42&gt;$G$16,IF($G$12="Monthly",ROUND(YEARFRAC($G$16,O42)*12,0),ROUND(YEARFRAC($G$16,O42),0)),0))=0,P43&lt;&gt;0),1,IF(OR($G$16="NA",$G$16=""),IF(O42&gt;$G$14,IF($G$12="Monthly",ROUND(YEARFRAC($G$14,O42)*12,0),ROUND(YEARFRAC($G$14,O42),0)),0),IF(O42&gt;$G$16,IF($G$12="Monthly",ROUND(YEARFRAC($G$16,O42)*12,0),ROUND(YEARFRAC($G$16,O42),0)),0)))</f>
        <v>0</v>
      </c>
      <c r="Q42" s="25"/>
      <c r="R42" s="26">
        <f>IF(AND(IF(OR($G$16="NA",$G$16=""),IF(Q42&gt;$G$14,IF($G$12="Monthly",ROUND(YEARFRAC($G$14,Q42)*12,0),ROUND(YEARFRAC($G$14,Q42),0)),0),IF(Q42&gt;$G$16,IF($G$12="Monthly",ROUND(YEARFRAC($G$16,Q42)*12,0),ROUND(YEARFRAC($G$16,Q42),0)),0))=0,R43&lt;&gt;0),1,IF(OR($G$16="NA",$G$16=""),IF(Q42&gt;$G$14,IF($G$12="Monthly",ROUND(YEARFRAC($G$14,Q42)*12,0),ROUND(YEARFRAC($G$14,Q42),0)),0),IF(Q42&gt;$G$16,IF($G$12="Monthly",ROUND(YEARFRAC($G$16,Q42)*12,0),ROUND(YEARFRAC($G$16,Q42),0)),0)))</f>
        <v>0</v>
      </c>
      <c r="S42" s="25"/>
      <c r="T42" s="26">
        <f>IF(AND(IF(OR($G$16="NA",$G$16=""),IF(S42&gt;$G$14,IF($G$12="Monthly",ROUND(YEARFRAC($G$14,S42)*12,0),ROUND(YEARFRAC($G$14,S42),0)),0),IF(S42&gt;$G$16,IF($G$12="Monthly",ROUND(YEARFRAC($G$16,S42)*12,0),ROUND(YEARFRAC($G$16,S42),0)),0))=0,T43&lt;&gt;0),1,IF(OR($G$16="NA",$G$16=""),IF(S42&gt;$G$14,IF($G$12="Monthly",ROUND(YEARFRAC($G$14,S42)*12,0),ROUND(YEARFRAC($G$14,S42),0)),0),IF(S42&gt;$G$16,IF($G$12="Monthly",ROUND(YEARFRAC($G$16,S42)*12,0),ROUND(YEARFRAC($G$16,S42),0)),0)))</f>
        <v>0</v>
      </c>
      <c r="U42" s="25"/>
      <c r="V42" s="26">
        <f>IF(AND(IF(OR($G$16="NA",$G$16=""),IF(U42&gt;$G$14,IF($G$12="Monthly",ROUND(YEARFRAC($G$14,U42)*12,0),ROUND(YEARFRAC($G$14,U42),0)),0),IF(U42&gt;$G$16,IF($G$12="Monthly",ROUND(YEARFRAC($G$16,U42)*12,0),ROUND(YEARFRAC($G$16,U42),0)),0))=0,V43&lt;&gt;0),1,IF(OR($G$16="NA",$G$16=""),IF(U42&gt;$G$14,IF($G$12="Monthly",ROUND(YEARFRAC($G$14,U42)*12,0),ROUND(YEARFRAC($G$14,U42),0)),0),IF(U42&gt;$G$16,IF($G$12="Monthly",ROUND(YEARFRAC($G$16,U42)*12,0),ROUND(YEARFRAC($G$16,U42),0)),0)))</f>
        <v>0</v>
      </c>
      <c r="AA42" s="15" t="str">
        <f t="shared" si="4"/>
        <v>-</v>
      </c>
      <c r="AB42" s="15" t="str">
        <f t="shared" si="4"/>
        <v>from (yyyy/mm/dd)</v>
      </c>
      <c r="AC42" s="25"/>
      <c r="AD42" s="26">
        <f>IF(AND(IF(OR($AC$16="NA",$AC$16=""),IF(AC42&gt;$AC$14,IF($AC$12="Monthly",ROUND(YEARFRAC($AC$14,AC42)*12,0),ROUND(YEARFRAC($AC$14,AC42),0)),0),IF(AC42&gt;$AC$16,IF($AC$12="Monthly",ROUND(YEARFRAC($AC$16,AC42)*12,0),ROUND(YEARFRAC($AC$16,AC42),0)),0))=0,AD43&lt;&gt;0),1,IF(OR($AC$16="NA",$AC$16=""),IF(AC42&gt;$AC$14,IF($AC$12="Monthly",ROUND(YEARFRAC($AC$14,AC42)*12,0),ROUND(YEARFRAC($AC$14,AC42),0)),0),IF(AC42&gt;$AC$16,IF($AC$12="Monthly",ROUND(YEARFRAC($AC$16,AC42)*12,0),ROUND(YEARFRAC($AC$16,AC42),0)),0)))</f>
        <v>0</v>
      </c>
      <c r="AE42" s="25"/>
      <c r="AF42" s="26">
        <f>IF(AND(IF(OR($AC$16="NA",$AC$16=""),IF(AE42&gt;$AC$14,IF($AC$12="Monthly",ROUND(YEARFRAC($AC$14,AE42)*12,0),ROUND(YEARFRAC($AC$14,AE42),0)),0),IF(AE42&gt;$AC$16,IF($AC$12="Monthly",ROUND(YEARFRAC($AC$16,AE42)*12,0),ROUND(YEARFRAC($AC$16,AE42),0)),0))=0,AF43&lt;&gt;0),1,IF(OR($AC$16="NA",$AC$16=""),IF(AE42&gt;$AC$14,IF($AC$12="Monthly",ROUND(YEARFRAC($AC$14,AE42)*12,0),ROUND(YEARFRAC($AC$14,AE42),0)),0),IF(AE42&gt;$AC$16,IF($AC$12="Monthly",ROUND(YEARFRAC($AC$16,AE42)*12,0),ROUND(YEARFRAC($AC$16,AE42),0)),0)))</f>
        <v>0</v>
      </c>
      <c r="AG42" s="25"/>
      <c r="AH42" s="26">
        <f>IF(AND(IF(OR($AC$16="NA",$AC$16=""),IF(AG42&gt;$AC$14,IF($AC$12="Monthly",ROUND(YEARFRAC($AC$14,AG42)*12,0),ROUND(YEARFRAC($AC$14,AG42),0)),0),IF(AG42&gt;$AC$16,IF($AC$12="Monthly",ROUND(YEARFRAC($AC$16,AG42)*12,0),ROUND(YEARFRAC($AC$16,AG42),0)),0))=0,AH43&lt;&gt;0),1,IF(OR($AC$16="NA",$AC$16=""),IF(AG42&gt;$AC$14,IF($AC$12="Monthly",ROUND(YEARFRAC($AC$14,AG42)*12,0),ROUND(YEARFRAC($AC$14,AG42),0)),0),IF(AG42&gt;$AC$16,IF($AC$12="Monthly",ROUND(YEARFRAC($AC$16,AG42)*12,0),ROUND(YEARFRAC($AC$16,AG42),0)),0)))</f>
        <v>0</v>
      </c>
      <c r="AI42" s="25"/>
      <c r="AJ42" s="26">
        <f>IF(AND(IF(OR($AC$16="NA",$AC$16=""),IF(AI42&gt;$AC$14,IF($AC$12="Monthly",ROUND(YEARFRAC($AC$14,AI42)*12,0),ROUND(YEARFRAC($AC$14,AI42),0)),0),IF(AI42&gt;$AC$16,IF($AC$12="Monthly",ROUND(YEARFRAC($AC$16,AI42)*12,0),ROUND(YEARFRAC($AC$16,AI42),0)),0))=0,AJ43&lt;&gt;0),1,IF(OR($AC$16="NA",$AC$16=""),IF(AI42&gt;$AC$14,IF($AC$12="Monthly",ROUND(YEARFRAC($AC$14,AI42)*12,0),ROUND(YEARFRAC($AC$14,AI42),0)),0),IF(AI42&gt;$AC$16,IF($AC$12="Monthly",ROUND(YEARFRAC($AC$16,AI42)*12,0),ROUND(YEARFRAC($AC$16,AI42),0)),0)))</f>
        <v>0</v>
      </c>
      <c r="AK42" s="25"/>
      <c r="AL42" s="26">
        <f>IF(AND(IF(OR($AC$16="NA",$AC$16=""),IF(AK42&gt;$AC$14,IF($AC$12="Monthly",ROUND(YEARFRAC($AC$14,AK42)*12,0),ROUND(YEARFRAC($AC$14,AK42),0)),0),IF(AK42&gt;$AC$16,IF($AC$12="Monthly",ROUND(YEARFRAC($AC$16,AK42)*12,0),ROUND(YEARFRAC($AC$16,AK42),0)),0))=0,AL43&lt;&gt;0),1,IF(OR($AC$16="NA",$AC$16=""),IF(AK42&gt;$AC$14,IF($AC$12="Monthly",ROUND(YEARFRAC($AC$14,AK42)*12,0),ROUND(YEARFRAC($AC$14,AK42),0)),0),IF(AK42&gt;$AC$16,IF($AC$12="Monthly",ROUND(YEARFRAC($AC$16,AK42)*12,0),ROUND(YEARFRAC($AC$16,AK42),0)),0)))</f>
        <v>0</v>
      </c>
      <c r="AM42" s="25"/>
      <c r="AN42" s="26">
        <f>IF(AND(IF(OR($AC$16="NA",$AC$16=""),IF(AM42&gt;$AC$14,IF($AC$12="Monthly",ROUND(YEARFRAC($AC$14,AM42)*12,0),ROUND(YEARFRAC($AC$14,AM42),0)),0),IF(AM42&gt;$AC$16,IF($AC$12="Monthly",ROUND(YEARFRAC($AC$16,AM42)*12,0),ROUND(YEARFRAC($AC$16,AM42),0)),0))=0,AN43&lt;&gt;0),1,IF(OR($AC$16="NA",$AC$16=""),IF(AM42&gt;$AC$14,IF($AC$12="Monthly",ROUND(YEARFRAC($AC$14,AM42)*12,0),ROUND(YEARFRAC($AC$14,AM42),0)),0),IF(AM42&gt;$AC$16,IF($AC$12="Monthly",ROUND(YEARFRAC($AC$16,AM42)*12,0),ROUND(YEARFRAC($AC$16,AM42),0)),0)))</f>
        <v>0</v>
      </c>
      <c r="AO42" s="25"/>
      <c r="AP42" s="26">
        <f>IF(AND(IF(OR($AC$16="NA",$AC$16=""),IF(AO42&gt;$AC$14,IF($AC$12="Monthly",ROUND(YEARFRAC($AC$14,AO42)*12,0),ROUND(YEARFRAC($AC$14,AO42),0)),0),IF(AO42&gt;$AC$16,IF($AC$12="Monthly",ROUND(YEARFRAC($AC$16,AO42)*12,0),ROUND(YEARFRAC($AC$16,AO42),0)),0))=0,AP43&lt;&gt;0),1,IF(OR($AC$16="NA",$AC$16=""),IF(AO42&gt;$AC$14,IF($AC$12="Monthly",ROUND(YEARFRAC($AC$14,AO42)*12,0),ROUND(YEARFRAC($AC$14,AO42),0)),0),IF(AO42&gt;$AC$16,IF($AC$12="Monthly",ROUND(YEARFRAC($AC$16,AO42)*12,0),ROUND(YEARFRAC($AC$16,AO42),0)),0)))</f>
        <v>0</v>
      </c>
      <c r="AQ42" s="25"/>
      <c r="AR42" s="26">
        <f>IF(AND(IF(OR($AC$16="NA",$AC$16=""),IF(AQ42&gt;$AC$14,IF($AC$12="Monthly",ROUND(YEARFRAC($AC$14,AQ42)*12,0),ROUND(YEARFRAC($AC$14,AQ42),0)),0),IF(AQ42&gt;$AC$16,IF($AC$12="Monthly",ROUND(YEARFRAC($AC$16,AQ42)*12,0),ROUND(YEARFRAC($AC$16,AQ42),0)),0))=0,AR43&lt;&gt;0),1,IF(OR($AC$16="NA",$AC$16=""),IF(AQ42&gt;$AC$14,IF($AC$12="Monthly",ROUND(YEARFRAC($AC$14,AQ42)*12,0),ROUND(YEARFRAC($AC$14,AQ42),0)),0),IF(AQ42&gt;$AC$16,IF($AC$12="Monthly",ROUND(YEARFRAC($AC$16,AQ42)*12,0),ROUND(YEARFRAC($AC$16,AQ42),0)),0)))</f>
        <v>0</v>
      </c>
    </row>
    <row r="43" spans="1:49" x14ac:dyDescent="0.25">
      <c r="E43" s="23" t="s">
        <v>24</v>
      </c>
      <c r="F43" s="15" t="s">
        <v>26</v>
      </c>
      <c r="G43" s="25"/>
      <c r="H43" s="26">
        <f>IF(OR($G$16="NA",$G$16=""),IF(G43&gt;$G$14,IF($G$12="Monthly",ROUND(YEARFRAC($G$14,G43)*12,0),ROUND(YEARFRAC($G$14,G43),0)),0),IF(G43&gt;$G$16,IF($G$12="Monthly",ROUND(YEARFRAC($G$16,G43)*12,0),ROUND(YEARFRAC($G$16,G43),0)),0))</f>
        <v>0</v>
      </c>
      <c r="I43" s="25"/>
      <c r="J43" s="26">
        <f>IF(OR($G$16="NA",$G$16=""),IF(I43&gt;$G$14,IF($G$12="Monthly",ROUND(YEARFRAC($G$14,I43)*12,0),ROUND(YEARFRAC($G$14,I43),0)),0),IF(I43&gt;$G$16,IF($G$12="Monthly",ROUND(YEARFRAC($G$16,I43)*12,0),ROUND(YEARFRAC($G$16,I43),0)),0))</f>
        <v>0</v>
      </c>
      <c r="K43" s="25"/>
      <c r="L43" s="26">
        <f>IF(OR($G$16="NA",$G$16=""),IF(K43&gt;$G$14,IF($G$12="Monthly",ROUND(YEARFRAC($G$14,K43)*12,0),ROUND(YEARFRAC($G$14,K43),0)),0),IF(K43&gt;$G$16,IF($G$12="Monthly",ROUND(YEARFRAC($G$16,K43)*12,0),ROUND(YEARFRAC($G$16,K43),0)),0))</f>
        <v>0</v>
      </c>
      <c r="M43" s="25"/>
      <c r="N43" s="26">
        <f>IF(OR($G$16="NA",$G$16=""),IF(M43&gt;$G$14,IF($G$12="Monthly",ROUND(YEARFRAC($G$14,M43)*12,0),ROUND(YEARFRAC($G$14,M43),0)),0),IF(M43&gt;$G$16,IF($G$12="Monthly",ROUND(YEARFRAC($G$16,M43)*12,0),ROUND(YEARFRAC($G$16,M43),0)),0))</f>
        <v>0</v>
      </c>
      <c r="O43" s="25"/>
      <c r="P43" s="26">
        <f>IF(OR($G$16="NA",$G$16=""),IF(O43&gt;$G$14,IF($G$12="Monthly",ROUND(YEARFRAC($G$14,O43)*12,0),ROUND(YEARFRAC($G$14,O43),0)),0),IF(O43&gt;$G$16,IF($G$12="Monthly",ROUND(YEARFRAC($G$16,O43)*12,0),ROUND(YEARFRAC($G$16,O43),0)),0))</f>
        <v>0</v>
      </c>
      <c r="Q43" s="25"/>
      <c r="R43" s="26">
        <f>IF(OR($G$16="NA",$G$16=""),IF(Q43&gt;$G$14,IF($G$12="Monthly",ROUND(YEARFRAC($G$14,Q43)*12,0),ROUND(YEARFRAC($G$14,Q43),0)),0),IF(Q43&gt;$G$16,IF($G$12="Monthly",ROUND(YEARFRAC($G$16,Q43)*12,0),ROUND(YEARFRAC($G$16,Q43),0)),0))</f>
        <v>0</v>
      </c>
      <c r="S43" s="25"/>
      <c r="T43" s="26">
        <f>IF(OR($G$16="NA",$G$16=""),IF(S43&gt;$G$14,IF($G$12="Monthly",ROUND(YEARFRAC($G$14,S43)*12,0),ROUND(YEARFRAC($G$14,S43),0)),0),IF(S43&gt;$G$16,IF($G$12="Monthly",ROUND(YEARFRAC($G$16,S43)*12,0),ROUND(YEARFRAC($G$16,S43),0)),0))</f>
        <v>0</v>
      </c>
      <c r="U43" s="25"/>
      <c r="V43" s="26">
        <f>IF(OR($G$16="NA",$G$16=""),IF(U43&gt;$G$14,IF($G$12="Monthly",ROUND(YEARFRAC($G$14,U43)*12,0),ROUND(YEARFRAC($G$14,U43),0)),0),IF(U43&gt;$G$16,IF($G$12="Monthly",ROUND(YEARFRAC($G$16,U43)*12,0),ROUND(YEARFRAC($G$16,U43),0)),0))</f>
        <v>0</v>
      </c>
      <c r="AA43" s="15" t="str">
        <f t="shared" si="4"/>
        <v>-</v>
      </c>
      <c r="AB43" s="15" t="str">
        <f t="shared" si="4"/>
        <v>to (yyyy/mm/dd)</v>
      </c>
      <c r="AC43" s="25"/>
      <c r="AD43" s="26">
        <f>IF(OR($AC$16="NA",$AC$16=""),IF(AC43&gt;$AC$14,IF($AC$12="Monthly",ROUND(YEARFRAC($AC$14,AC43)*12,0),ROUND(YEARFRAC($AC$14,AC43),0)),0),IF(AC43&gt;$AC$16,IF($AC$12="Monthly",ROUND(YEARFRAC($AC$16,AC43)*12,0),ROUND(YEARFRAC($AC$16,AC43),0)),0))</f>
        <v>0</v>
      </c>
      <c r="AE43" s="25"/>
      <c r="AF43" s="26">
        <f>IF(OR($AC$16="NA",$AC$16=""),IF(AE43&gt;$AC$14,IF($AC$12="Monthly",ROUND(YEARFRAC($AC$14,AE43)*12,0),ROUND(YEARFRAC($AC$14,AE43),0)),0),IF(AE43&gt;$AC$16,IF($AC$12="Monthly",ROUND(YEARFRAC($AC$16,AE43)*12,0),ROUND(YEARFRAC($AC$16,AE43),0)),0))</f>
        <v>0</v>
      </c>
      <c r="AG43" s="25"/>
      <c r="AH43" s="26">
        <f>IF(OR($AC$16="NA",$AC$16=""),IF(AG43&gt;$AC$14,IF($AC$12="Monthly",ROUND(YEARFRAC($AC$14,AG43)*12,0),ROUND(YEARFRAC($AC$14,AG43),0)),0),IF(AG43&gt;$AC$16,IF($AC$12="Monthly",ROUND(YEARFRAC($AC$16,AG43)*12,0),ROUND(YEARFRAC($AC$16,AG43),0)),0))</f>
        <v>0</v>
      </c>
      <c r="AI43" s="25"/>
      <c r="AJ43" s="26">
        <f>IF(OR($AC$16="NA",$AC$16=""),IF(AI43&gt;$AC$14,IF($AC$12="Monthly",ROUND(YEARFRAC($AC$14,AI43)*12,0),ROUND(YEARFRAC($AC$14,AI43),0)),0),IF(AI43&gt;$AC$16,IF($AC$12="Monthly",ROUND(YEARFRAC($AC$16,AI43)*12,0),ROUND(YEARFRAC($AC$16,AI43),0)),0))</f>
        <v>0</v>
      </c>
      <c r="AK43" s="25"/>
      <c r="AL43" s="26">
        <f>IF(OR($AC$16="NA",$AC$16=""),IF(AK43&gt;$AC$14,IF($AC$12="Monthly",ROUND(YEARFRAC($AC$14,AK43)*12,0),ROUND(YEARFRAC($AC$14,AK43),0)),0),IF(AK43&gt;$AC$16,IF($AC$12="Monthly",ROUND(YEARFRAC($AC$16,AK43)*12,0),ROUND(YEARFRAC($AC$16,AK43),0)),0))</f>
        <v>0</v>
      </c>
      <c r="AM43" s="25"/>
      <c r="AN43" s="26">
        <f>IF(OR($AC$16="NA",$AC$16=""),IF(AM43&gt;$AC$14,IF($AC$12="Monthly",ROUND(YEARFRAC($AC$14,AM43)*12,0),ROUND(YEARFRAC($AC$14,AM43),0)),0),IF(AM43&gt;$AC$16,IF($AC$12="Monthly",ROUND(YEARFRAC($AC$16,AM43)*12,0),ROUND(YEARFRAC($AC$16,AM43),0)),0))</f>
        <v>0</v>
      </c>
      <c r="AO43" s="25"/>
      <c r="AP43" s="26">
        <f>IF(OR($AC$16="NA",$AC$16=""),IF(AO43&gt;$AC$14,IF($AC$12="Monthly",ROUND(YEARFRAC($AC$14,AO43)*12,0),ROUND(YEARFRAC($AC$14,AO43),0)),0),IF(AO43&gt;$AC$16,IF($AC$12="Monthly",ROUND(YEARFRAC($AC$16,AO43)*12,0),ROUND(YEARFRAC($AC$16,AO43),0)),0))</f>
        <v>0</v>
      </c>
      <c r="AQ43" s="25"/>
      <c r="AR43" s="26">
        <f>IF(OR($AC$16="NA",$AC$16=""),IF(AQ43&gt;$AC$14,IF($AC$12="Monthly",ROUND(YEARFRAC($AC$14,AQ43)*12,0),ROUND(YEARFRAC($AC$14,AQ43),0)),0),IF(AQ43&gt;$AC$16,IF($AC$12="Monthly",ROUND(YEARFRAC($AC$16,AQ43)*12,0),ROUND(YEARFRAC($AC$16,AQ43),0)),0))</f>
        <v>0</v>
      </c>
    </row>
    <row r="44" spans="1:49" s="34" customFormat="1" x14ac:dyDescent="0.25">
      <c r="A44" s="14"/>
      <c r="B44" s="15"/>
      <c r="C44" s="23" t="s">
        <v>32</v>
      </c>
      <c r="D44" s="15" t="s">
        <v>33</v>
      </c>
      <c r="E44" s="15"/>
      <c r="F44" s="15"/>
      <c r="G44" s="24"/>
      <c r="H44" s="26">
        <f>IF(H43&lt;12,ROUND(YEARFRAC($G$42,$G$43)*12,0)-H43,0)</f>
        <v>0</v>
      </c>
      <c r="I44" s="17"/>
      <c r="J44" s="17"/>
      <c r="K44" s="17"/>
      <c r="L44" s="17"/>
      <c r="M44" s="17"/>
      <c r="N44" s="17"/>
      <c r="O44" s="17"/>
      <c r="P44" s="17"/>
      <c r="Q44" s="18"/>
      <c r="R44" s="18"/>
      <c r="S44" s="18"/>
      <c r="T44" s="18"/>
      <c r="U44" s="18"/>
      <c r="V44" s="18"/>
      <c r="W44" s="14"/>
      <c r="X44" s="15"/>
      <c r="Y44" s="15" t="str">
        <f>C44</f>
        <v>(b)</v>
      </c>
      <c r="Z44" s="15" t="str">
        <f>D44</f>
        <v>Periods covered by an option to extend the lease</v>
      </c>
      <c r="AA44" s="15"/>
      <c r="AB44" s="15"/>
      <c r="AC44" s="24"/>
      <c r="AD44" s="17"/>
      <c r="AE44" s="17"/>
      <c r="AF44" s="17"/>
      <c r="AG44" s="17"/>
      <c r="AH44" s="17"/>
      <c r="AI44" s="17"/>
      <c r="AJ44" s="17"/>
      <c r="AK44" s="17"/>
      <c r="AL44" s="17"/>
      <c r="AM44" s="18"/>
      <c r="AN44" s="18"/>
      <c r="AO44" s="18"/>
      <c r="AP44" s="18"/>
      <c r="AQ44" s="18"/>
      <c r="AR44" s="18"/>
      <c r="AS44" s="15"/>
      <c r="AT44" s="18"/>
      <c r="AU44" s="18"/>
      <c r="AV44" s="18"/>
      <c r="AW44" s="14"/>
    </row>
    <row r="45" spans="1:49" s="34" customFormat="1" x14ac:dyDescent="0.25">
      <c r="A45" s="14"/>
      <c r="B45" s="15"/>
      <c r="C45" s="15"/>
      <c r="D45" s="23" t="s">
        <v>23</v>
      </c>
      <c r="E45" s="15" t="s">
        <v>46</v>
      </c>
      <c r="F45" s="15"/>
      <c r="G45" s="16" t="str">
        <f>IF(G20="NA","NA",IF(G23="Yes","(pls select)","NA"))</f>
        <v>NA</v>
      </c>
      <c r="H45" s="17"/>
      <c r="I45" s="17"/>
      <c r="J45" s="17"/>
      <c r="K45" s="17"/>
      <c r="L45" s="17"/>
      <c r="M45" s="17"/>
      <c r="N45" s="17"/>
      <c r="O45" s="17"/>
      <c r="P45" s="17"/>
      <c r="Q45" s="18"/>
      <c r="R45" s="18"/>
      <c r="S45" s="18"/>
      <c r="T45" s="18"/>
      <c r="U45" s="18"/>
      <c r="V45" s="18"/>
      <c r="W45" s="14"/>
      <c r="X45" s="15"/>
      <c r="Y45" s="15"/>
      <c r="Z45" s="15" t="str">
        <f>D45</f>
        <v>(i)</v>
      </c>
      <c r="AA45" s="15" t="str">
        <f t="shared" ref="AA45:AA50" si="5">E45</f>
        <v>Fixed payments</v>
      </c>
      <c r="AB45" s="15"/>
      <c r="AC45" s="16" t="str">
        <f>IF(AC20="NA","NA",IF(AC23="Yes","(pls select)","NA"))</f>
        <v>NA</v>
      </c>
      <c r="AD45" s="17"/>
      <c r="AE45" s="17"/>
      <c r="AF45" s="17"/>
      <c r="AG45" s="17"/>
      <c r="AH45" s="17"/>
      <c r="AI45" s="17"/>
      <c r="AJ45" s="17"/>
      <c r="AK45" s="17"/>
      <c r="AL45" s="17"/>
      <c r="AM45" s="18"/>
      <c r="AN45" s="18"/>
      <c r="AO45" s="18"/>
      <c r="AP45" s="18"/>
      <c r="AQ45" s="18"/>
      <c r="AR45" s="18"/>
      <c r="AS45" s="15"/>
      <c r="AT45" s="18"/>
      <c r="AU45" s="18"/>
      <c r="AV45" s="18"/>
      <c r="AW45" s="14"/>
    </row>
    <row r="46" spans="1:49" s="34" customFormat="1" x14ac:dyDescent="0.25">
      <c r="A46" s="14"/>
      <c r="B46" s="15"/>
      <c r="C46" s="15"/>
      <c r="D46" s="23"/>
      <c r="E46" s="23" t="s">
        <v>24</v>
      </c>
      <c r="F46" s="15" t="s">
        <v>46</v>
      </c>
      <c r="G46" s="21"/>
      <c r="H46" s="18" t="str">
        <f>IF(G$12="Monthly","per month",IF(G$12="Yearly","per year",""))</f>
        <v>per month</v>
      </c>
      <c r="I46" s="21"/>
      <c r="J46" s="17" t="str">
        <f>IF(G$12="Monthly","per month",IF(G$12="Yearly","per year",""))</f>
        <v>per month</v>
      </c>
      <c r="K46" s="21"/>
      <c r="L46" s="17" t="str">
        <f>IF(G$12="Monthly","per month",IF(G$12="Yearly","per year",""))</f>
        <v>per month</v>
      </c>
      <c r="M46" s="21"/>
      <c r="N46" s="17" t="str">
        <f>IF(G$12="Monthly","per month",IF(G$12="Yearly","per year",""))</f>
        <v>per month</v>
      </c>
      <c r="O46" s="21"/>
      <c r="P46" s="17" t="str">
        <f>IF(G$12="Monthly","per month",IF(G$12="Yearly","per year",""))</f>
        <v>per month</v>
      </c>
      <c r="Q46" s="21"/>
      <c r="R46" s="18" t="str">
        <f>IF(G$12="Monthly","per month",IF(G$12="Yearly","per year",""))</f>
        <v>per month</v>
      </c>
      <c r="S46" s="21"/>
      <c r="T46" s="18" t="str">
        <f>IF(G$12="Monthly","per month",IF(G$12="Yearly","per year",""))</f>
        <v>per month</v>
      </c>
      <c r="U46" s="21"/>
      <c r="V46" s="18" t="str">
        <f>IF(G$12="Monthly","per month",IF(G$12="Yearly","per year",""))</f>
        <v>per month</v>
      </c>
      <c r="W46" s="14"/>
      <c r="X46" s="15"/>
      <c r="Y46" s="15"/>
      <c r="Z46" s="15"/>
      <c r="AA46" s="15" t="str">
        <f t="shared" si="5"/>
        <v>-</v>
      </c>
      <c r="AB46" s="15" t="str">
        <f>F46</f>
        <v>Fixed payments</v>
      </c>
      <c r="AC46" s="21"/>
      <c r="AD46" s="18" t="str">
        <f>IF(AC$12="Monthly","per month",IF(AC$12="Yearly","per year",""))</f>
        <v>per month</v>
      </c>
      <c r="AE46" s="21"/>
      <c r="AF46" s="17" t="str">
        <f>IF(AC$12="Monthly","per month",IF(AC$12="Yearly","per year",""))</f>
        <v>per month</v>
      </c>
      <c r="AG46" s="21"/>
      <c r="AH46" s="17" t="str">
        <f>IF(AC$12="Monthly","per month",IF(AC$12="Yearly","per year",""))</f>
        <v>per month</v>
      </c>
      <c r="AI46" s="21"/>
      <c r="AJ46" s="17" t="str">
        <f>IF(AC$12="Monthly","per month",IF(AC$12="Yearly","per year",""))</f>
        <v>per month</v>
      </c>
      <c r="AK46" s="21"/>
      <c r="AL46" s="17" t="str">
        <f>IF(AC$12="Monthly","per month",IF(AC$12="Yearly","per year",""))</f>
        <v>per month</v>
      </c>
      <c r="AM46" s="21"/>
      <c r="AN46" s="18" t="str">
        <f>IF(AC$12="Monthly","per month",IF(AC$12="Yearly","per year",""))</f>
        <v>per month</v>
      </c>
      <c r="AO46" s="21"/>
      <c r="AP46" s="18" t="str">
        <f>IF(AC$12="Monthly","per month",IF(AC$12="Yearly","per year",""))</f>
        <v>per month</v>
      </c>
      <c r="AQ46" s="21"/>
      <c r="AR46" s="18" t="str">
        <f>IF(AC$12="Monthly","per month",IF(AC$12="Yearly","per year",""))</f>
        <v>per month</v>
      </c>
      <c r="AS46" s="15"/>
      <c r="AT46" s="18"/>
      <c r="AU46" s="18"/>
      <c r="AV46" s="18"/>
      <c r="AW46" s="14"/>
    </row>
    <row r="47" spans="1:49" x14ac:dyDescent="0.25">
      <c r="E47" s="23" t="s">
        <v>24</v>
      </c>
      <c r="F47" s="15" t="s">
        <v>59</v>
      </c>
      <c r="G47" s="25"/>
      <c r="H47" s="26">
        <f>IF(OR($G$16="NA",$G$16=""),IF(G47&gt;$G$14,IF($G$12="Monthly",ROUND(YEARFRAC($G$14,G47)*12,0),ROUND(YEARFRAC($G$14,G47),0)),0),IF(G47&gt;$G$16,IF($G$12="Monthly",ROUND(YEARFRAC($G$16,G47)*12,0),ROUND(YEARFRAC($G$16,G47),0)),0))</f>
        <v>0</v>
      </c>
      <c r="I47" s="25"/>
      <c r="J47" s="26">
        <f>IF(OR($G$16="NA",$G$16=""),IF(I47&gt;$G$14,IF($G$12="Monthly",ROUND(YEARFRAC($G$14,I47)*12,0),ROUND(YEARFRAC($G$14,I47),0)),0),IF(I47&gt;$G$16,IF($G$12="Monthly",ROUND(YEARFRAC($G$16,I47)*12,0),ROUND(YEARFRAC($G$16,I47),0)),0))</f>
        <v>0</v>
      </c>
      <c r="K47" s="25"/>
      <c r="L47" s="26">
        <f>IF(OR($G$16="NA",$G$16=""),IF(K47&gt;$G$14,IF($G$12="Monthly",ROUND(YEARFRAC($G$14,K47)*12,0),ROUND(YEARFRAC($G$14,K47),0)),0),IF(K47&gt;$G$16,IF($G$12="Monthly",ROUND(YEARFRAC($G$16,K47)*12,0),ROUND(YEARFRAC($G$16,K47),0)),0))</f>
        <v>0</v>
      </c>
      <c r="M47" s="25"/>
      <c r="N47" s="26">
        <f>IF(OR($G$16="NA",$G$16=""),IF(M47&gt;$G$14,IF($G$12="Monthly",ROUND(YEARFRAC($G$14,M47)*12,0),ROUND(YEARFRAC($G$14,M47),0)),0),IF(M47&gt;$G$16,IF($G$12="Monthly",ROUND(YEARFRAC($G$16,M47)*12,0),ROUND(YEARFRAC($G$16,M47),0)),0))</f>
        <v>0</v>
      </c>
      <c r="O47" s="25"/>
      <c r="P47" s="26">
        <f>IF(OR($G$16="NA",$G$16=""),IF(O47&gt;$G$14,IF($G$12="Monthly",ROUND(YEARFRAC($G$14,O47)*12,0),ROUND(YEARFRAC($G$14,O47),0)),0),IF(O47&gt;$G$16,IF($G$12="Monthly",ROUND(YEARFRAC($G$16,O47)*12,0),ROUND(YEARFRAC($G$16,O47),0)),0))</f>
        <v>0</v>
      </c>
      <c r="Q47" s="25"/>
      <c r="R47" s="26">
        <f>IF(OR($G$16="NA",$G$16=""),IF(Q47&gt;$G$14,IF($G$12="Monthly",ROUND(YEARFRAC($G$14,Q47)*12,0),ROUND(YEARFRAC($G$14,Q47),0)),0),IF(Q47&gt;$G$16,IF($G$12="Monthly",ROUND(YEARFRAC($G$16,Q47)*12,0),ROUND(YEARFRAC($G$16,Q47),0)),0))</f>
        <v>0</v>
      </c>
      <c r="S47" s="25"/>
      <c r="T47" s="26">
        <f>IF(OR($G$16="NA",$G$16=""),IF(S47&gt;$G$14,IF($G$12="Monthly",ROUND(YEARFRAC($G$14,S47)*12,0),ROUND(YEARFRAC($G$14,S47),0)),0),IF(S47&gt;$G$16,IF($G$12="Monthly",ROUND(YEARFRAC($G$16,S47)*12,0),ROUND(YEARFRAC($G$16,S47),0)),0))</f>
        <v>0</v>
      </c>
      <c r="U47" s="25"/>
      <c r="V47" s="26">
        <f>IF(OR($G$16="NA",$G$16=""),IF(U47&gt;$G$14,IF($G$12="Monthly",ROUND(YEARFRAC($G$14,U47)*12,0),ROUND(YEARFRAC($G$14,U47),0)),0),IF(U47&gt;$G$16,IF($G$12="Monthly",ROUND(YEARFRAC($G$16,U47)*12,0),ROUND(YEARFRAC($G$16,U47),0)),0))</f>
        <v>0</v>
      </c>
      <c r="AA47" s="15" t="str">
        <f t="shared" si="5"/>
        <v>-</v>
      </c>
      <c r="AB47" s="15" t="str">
        <f>F47</f>
        <v>from (yyyy/mm/dd)</v>
      </c>
      <c r="AC47" s="25"/>
      <c r="AD47" s="26">
        <f>IF(OR($AC$16="NA",$AC$16=""),IF(AC47&gt;$AC$14,IF($AC$12="Monthly",ROUND(YEARFRAC($AC$14,AC47)*12,0),ROUND(YEARFRAC($AC$14,AC47),0)),0),IF(AC47&gt;$AC$16,IF($AC$12="Monthly",ROUND(YEARFRAC($AC$16,AC47)*12,0),ROUND(YEARFRAC($AC$16,AC47),0)),0))</f>
        <v>0</v>
      </c>
      <c r="AE47" s="25"/>
      <c r="AF47" s="26">
        <f>IF(OR($AC$16="NA",$AC$16=""),IF(AE47&gt;$AC$14,IF($AC$12="Monthly",ROUND(YEARFRAC($AC$14,AE47)*12,0),ROUND(YEARFRAC($AC$14,AE47),0)),0),IF(AE47&gt;$AC$16,IF($AC$12="Monthly",ROUND(YEARFRAC($AC$16,AE47)*12,0),ROUND(YEARFRAC($AC$16,AE47),0)),0))</f>
        <v>0</v>
      </c>
      <c r="AG47" s="25"/>
      <c r="AH47" s="26">
        <f>IF(OR($AC$16="NA",$AC$16=""),IF(AG47&gt;$AC$14,IF($AC$12="Monthly",ROUND(YEARFRAC($AC$14,AG47)*12,0),ROUND(YEARFRAC($AC$14,AG47),0)),0),IF(AG47&gt;$AC$16,IF($AC$12="Monthly",ROUND(YEARFRAC($AC$16,AG47)*12,0),ROUND(YEARFRAC($AC$16,AG47),0)),0))</f>
        <v>0</v>
      </c>
      <c r="AI47" s="25"/>
      <c r="AJ47" s="26">
        <f>IF(OR($AC$16="NA",$AC$16=""),IF(AI47&gt;$AC$14,IF($AC$12="Monthly",ROUND(YEARFRAC($AC$14,AI47)*12,0),ROUND(YEARFRAC($AC$14,AI47),0)),0),IF(AI47&gt;$AC$16,IF($AC$12="Monthly",ROUND(YEARFRAC($AC$16,AI47)*12,0),ROUND(YEARFRAC($AC$16,AI47),0)),0))</f>
        <v>0</v>
      </c>
      <c r="AK47" s="25"/>
      <c r="AL47" s="26">
        <f>IF(OR($AC$16="NA",$AC$16=""),IF(AK47&gt;$AC$14,IF($AC$12="Monthly",ROUND(YEARFRAC($AC$14,AK47)*12,0),ROUND(YEARFRAC($AC$14,AK47),0)),0),IF(AK47&gt;$AC$16,IF($AC$12="Monthly",ROUND(YEARFRAC($AC$16,AK47)*12,0),ROUND(YEARFRAC($AC$16,AK47),0)),0))</f>
        <v>0</v>
      </c>
      <c r="AM47" s="25"/>
      <c r="AN47" s="26">
        <f>IF(OR($AC$16="NA",$AC$16=""),IF(AM47&gt;$AC$14,IF($AC$12="Monthly",ROUND(YEARFRAC($AC$14,AM47)*12,0),ROUND(YEARFRAC($AC$14,AM47),0)),0),IF(AM47&gt;$AC$16,IF($AC$12="Monthly",ROUND(YEARFRAC($AC$16,AM47)*12,0),ROUND(YEARFRAC($AC$16,AM47),0)),0))</f>
        <v>0</v>
      </c>
      <c r="AO47" s="25"/>
      <c r="AP47" s="26">
        <f>IF(OR($AC$16="NA",$AC$16=""),IF(AO47&gt;$AC$14,IF($AC$12="Monthly",ROUND(YEARFRAC($AC$14,AO47)*12,0),ROUND(YEARFRAC($AC$14,AO47),0)),0),IF(AO47&gt;$AC$16,IF($AC$12="Monthly",ROUND(YEARFRAC($AC$16,AO47)*12,0),ROUND(YEARFRAC($AC$16,AO47),0)),0))</f>
        <v>0</v>
      </c>
      <c r="AQ47" s="25"/>
      <c r="AR47" s="26">
        <f>IF(OR($AC$16="NA",$AC$16=""),IF(AQ47&gt;$AC$14,IF($AC$12="Monthly",ROUND(YEARFRAC($AC$14,AQ47)*12,0),ROUND(YEARFRAC($AC$14,AQ47),0)),0),IF(AQ47&gt;$AC$16,IF($AC$12="Monthly",ROUND(YEARFRAC($AC$16,AQ47)*12,0),ROUND(YEARFRAC($AC$16,AQ47),0)),0))</f>
        <v>0</v>
      </c>
    </row>
    <row r="48" spans="1:49" x14ac:dyDescent="0.25">
      <c r="E48" s="23" t="s">
        <v>24</v>
      </c>
      <c r="F48" s="15" t="s">
        <v>26</v>
      </c>
      <c r="G48" s="25"/>
      <c r="H48" s="26">
        <f>IF(OR($G$16="NA",$G$16=""),IF(G48&gt;$G$14,IF($G$12="Monthly",ROUND(YEARFRAC($G$14,G48)*12,0),ROUND(YEARFRAC($G$14,G48),0)),0),IF(G48&gt;$G$16,IF($G$12="Monthly",ROUND(YEARFRAC($G$16,G48)*12,0),ROUND(YEARFRAC($G$16,G48),0)),0))</f>
        <v>0</v>
      </c>
      <c r="I48" s="25"/>
      <c r="J48" s="26">
        <f>IF(OR($G$16="NA",$G$16=""),IF(I48&gt;$G$14,IF($G$12="Monthly",ROUND(YEARFRAC($G$14,I48)*12,0),ROUND(YEARFRAC($G$14,I48),0)),0),IF(I48&gt;$G$16,IF($G$12="Monthly",ROUND(YEARFRAC($G$16,I48)*12,0),ROUND(YEARFRAC($G$16,I48),0)),0))</f>
        <v>0</v>
      </c>
      <c r="K48" s="25"/>
      <c r="L48" s="26">
        <f>IF(OR($G$16="NA",$G$16=""),IF(K48&gt;$G$14,IF($G$12="Monthly",ROUND(YEARFRAC($G$14,K48)*12,0),ROUND(YEARFRAC($G$14,K48),0)),0),IF(K48&gt;$G$16,IF($G$12="Monthly",ROUND(YEARFRAC($G$16,K48)*12,0),ROUND(YEARFRAC($G$16,K48),0)),0))</f>
        <v>0</v>
      </c>
      <c r="M48" s="25"/>
      <c r="N48" s="26">
        <f>IF(OR($G$16="NA",$G$16=""),IF(M48&gt;$G$14,IF($G$12="Monthly",ROUND(YEARFRAC($G$14,M48)*12,0),ROUND(YEARFRAC($G$14,M48),0)),0),IF(M48&gt;$G$16,IF($G$12="Monthly",ROUND(YEARFRAC($G$16,M48)*12,0),ROUND(YEARFRAC($G$16,M48),0)),0))</f>
        <v>0</v>
      </c>
      <c r="O48" s="25"/>
      <c r="P48" s="26">
        <f>IF(OR($G$16="NA",$G$16=""),IF(O48&gt;$G$14,IF($G$12="Monthly",ROUND(YEARFRAC($G$14,O48)*12,0),ROUND(YEARFRAC($G$14,O48),0)),0),IF(O48&gt;$G$16,IF($G$12="Monthly",ROUND(YEARFRAC($G$16,O48)*12,0),ROUND(YEARFRAC($G$16,O48),0)),0))</f>
        <v>0</v>
      </c>
      <c r="Q48" s="25"/>
      <c r="R48" s="26">
        <f>IF(OR($G$16="NA",$G$16=""),IF(Q48&gt;$G$14,IF($G$12="Monthly",ROUND(YEARFRAC($G$14,Q48)*12,0),ROUND(YEARFRAC($G$14,Q48),0)),0),IF(Q48&gt;$G$16,IF($G$12="Monthly",ROUND(YEARFRAC($G$16,Q48)*12,0),ROUND(YEARFRAC($G$16,Q48),0)),0))</f>
        <v>0</v>
      </c>
      <c r="S48" s="25"/>
      <c r="T48" s="26">
        <f>IF(OR($G$16="NA",$G$16=""),IF(S48&gt;$G$14,IF($G$12="Monthly",ROUND(YEARFRAC($G$14,S48)*12,0),ROUND(YEARFRAC($G$14,S48),0)),0),IF(S48&gt;$G$16,IF($G$12="Monthly",ROUND(YEARFRAC($G$16,S48)*12,0),ROUND(YEARFRAC($G$16,S48),0)),0))</f>
        <v>0</v>
      </c>
      <c r="U48" s="25"/>
      <c r="V48" s="26">
        <f>IF(OR($G$16="NA",$G$16=""),IF(U48&gt;$G$14,IF($G$12="Monthly",ROUND(YEARFRAC($G$14,U48)*12,0),ROUND(YEARFRAC($G$14,U48),0)),0),IF(U48&gt;$G$16,IF($G$12="Monthly",ROUND(YEARFRAC($G$16,U48)*12,0),ROUND(YEARFRAC($G$16,U48),0)),0))</f>
        <v>0</v>
      </c>
      <c r="AA48" s="15" t="str">
        <f t="shared" si="5"/>
        <v>-</v>
      </c>
      <c r="AB48" s="15" t="str">
        <f>F48</f>
        <v>to (yyyy/mm/dd)</v>
      </c>
      <c r="AC48" s="25"/>
      <c r="AD48" s="26">
        <f>IF(OR($AC$16="NA",$AC$16=""),IF(AC48&gt;$AC$14,IF($AC$12="Monthly",ROUND(YEARFRAC($AC$14,AC48)*12,0),ROUND(YEARFRAC($AC$14,AC48),0)),0),IF(AC48&gt;$AC$16,IF($AC$12="Monthly",ROUND(YEARFRAC($AC$16,AC48)*12,0),ROUND(YEARFRAC($AC$16,AC48),0)),0))</f>
        <v>0</v>
      </c>
      <c r="AE48" s="25"/>
      <c r="AF48" s="26">
        <f>IF(OR($AC$16="NA",$AC$16=""),IF(AE48&gt;$AC$14,IF($AC$12="Monthly",ROUND(YEARFRAC($AC$14,AE48)*12,0),ROUND(YEARFRAC($AC$14,AE48),0)),0),IF(AE48&gt;$AC$16,IF($AC$12="Monthly",ROUND(YEARFRAC($AC$16,AE48)*12,0),ROUND(YEARFRAC($AC$16,AE48),0)),0))</f>
        <v>0</v>
      </c>
      <c r="AG48" s="25"/>
      <c r="AH48" s="26">
        <f>IF(OR($AC$16="NA",$AC$16=""),IF(AG48&gt;$AC$14,IF($AC$12="Monthly",ROUND(YEARFRAC($AC$14,AG48)*12,0),ROUND(YEARFRAC($AC$14,AG48),0)),0),IF(AG48&gt;$AC$16,IF($AC$12="Monthly",ROUND(YEARFRAC($AC$16,AG48)*12,0),ROUND(YEARFRAC($AC$16,AG48),0)),0))</f>
        <v>0</v>
      </c>
      <c r="AI48" s="25"/>
      <c r="AJ48" s="26">
        <f>IF(OR($AC$16="NA",$AC$16=""),IF(AI48&gt;$AC$14,IF($AC$12="Monthly",ROUND(YEARFRAC($AC$14,AI48)*12,0),ROUND(YEARFRAC($AC$14,AI48),0)),0),IF(AI48&gt;$AC$16,IF($AC$12="Monthly",ROUND(YEARFRAC($AC$16,AI48)*12,0),ROUND(YEARFRAC($AC$16,AI48),0)),0))</f>
        <v>0</v>
      </c>
      <c r="AK48" s="25"/>
      <c r="AL48" s="26">
        <f>IF(OR($AC$16="NA",$AC$16=""),IF(AK48&gt;$AC$14,IF($AC$12="Monthly",ROUND(YEARFRAC($AC$14,AK48)*12,0),ROUND(YEARFRAC($AC$14,AK48),0)),0),IF(AK48&gt;$AC$16,IF($AC$12="Monthly",ROUND(YEARFRAC($AC$16,AK48)*12,0),ROUND(YEARFRAC($AC$16,AK48),0)),0))</f>
        <v>0</v>
      </c>
      <c r="AM48" s="25"/>
      <c r="AN48" s="26">
        <f>IF(OR($AC$16="NA",$AC$16=""),IF(AM48&gt;$AC$14,IF($AC$12="Monthly",ROUND(YEARFRAC($AC$14,AM48)*12,0),ROUND(YEARFRAC($AC$14,AM48),0)),0),IF(AM48&gt;$AC$16,IF($AC$12="Monthly",ROUND(YEARFRAC($AC$16,AM48)*12,0),ROUND(YEARFRAC($AC$16,AM48),0)),0))</f>
        <v>0</v>
      </c>
      <c r="AO48" s="25"/>
      <c r="AP48" s="26">
        <f>IF(OR($AC$16="NA",$AC$16=""),IF(AO48&gt;$AC$14,IF($AC$12="Monthly",ROUND(YEARFRAC($AC$14,AO48)*12,0),ROUND(YEARFRAC($AC$14,AO48),0)),0),IF(AO48&gt;$AC$16,IF($AC$12="Monthly",ROUND(YEARFRAC($AC$16,AO48)*12,0),ROUND(YEARFRAC($AC$16,AO48),0)),0))</f>
        <v>0</v>
      </c>
      <c r="AQ48" s="25"/>
      <c r="AR48" s="26">
        <f>IF(OR($AC$16="NA",$AC$16=""),IF(AQ48&gt;$AC$14,IF($AC$12="Monthly",ROUND(YEARFRAC($AC$14,AQ48)*12,0),ROUND(YEARFRAC($AC$14,AQ48),0)),0),IF(AQ48&gt;$AC$16,IF($AC$12="Monthly",ROUND(YEARFRAC($AC$16,AQ48)*12,0),ROUND(YEARFRAC($AC$16,AQ48),0)),0))</f>
        <v>0</v>
      </c>
    </row>
    <row r="49" spans="1:49" x14ac:dyDescent="0.25">
      <c r="D49" s="23" t="s">
        <v>60</v>
      </c>
      <c r="E49" s="15" t="s">
        <v>48</v>
      </c>
      <c r="G49" s="16" t="str">
        <f>IF(G20="NA","NA",IF(G23="Yes","(pls select)","NA"))</f>
        <v>NA</v>
      </c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Z49" s="15" t="str">
        <f>D49</f>
        <v>(ii)</v>
      </c>
      <c r="AA49" s="15" t="str">
        <f t="shared" si="5"/>
        <v>Variable lease payments dependent on an index or a rate</v>
      </c>
      <c r="AC49" s="16" t="str">
        <f>IF(AC20="NA","NA",IF(AC23="Yes","(pls select)","NA"))</f>
        <v>NA</v>
      </c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T49" s="15"/>
      <c r="AU49" s="15"/>
      <c r="AV49" s="15"/>
    </row>
    <row r="50" spans="1:49" x14ac:dyDescent="0.25">
      <c r="D50" s="23"/>
      <c r="E50" s="23" t="s">
        <v>24</v>
      </c>
      <c r="F50" s="15" t="s">
        <v>50</v>
      </c>
      <c r="G50" s="21"/>
      <c r="H50" s="18" t="str">
        <f>IF(G$12="Monthly","per month",IF(G$12="Yearly","per year",""))</f>
        <v>per month</v>
      </c>
      <c r="Q50" s="18"/>
      <c r="AA50" s="15" t="str">
        <f t="shared" si="5"/>
        <v>-</v>
      </c>
      <c r="AB50" s="15" t="str">
        <f>F50</f>
        <v>Variable lease payments</v>
      </c>
      <c r="AC50" s="21"/>
      <c r="AD50" s="18" t="str">
        <f>IF(AC$12="Monthly","per month",IF(AC$12="Yearly","per year",""))</f>
        <v>per month</v>
      </c>
      <c r="AM50" s="18"/>
      <c r="AN50" s="18"/>
      <c r="AO50" s="18"/>
    </row>
    <row r="51" spans="1:49" x14ac:dyDescent="0.25">
      <c r="D51" s="23"/>
      <c r="E51" s="23" t="s">
        <v>24</v>
      </c>
      <c r="F51" s="15" t="s">
        <v>51</v>
      </c>
      <c r="G51" s="20"/>
      <c r="H51" s="26">
        <f>IF(G49="Yes",H39+1,0)</f>
        <v>0</v>
      </c>
      <c r="Q51" s="18"/>
      <c r="AA51" s="23" t="s">
        <v>58</v>
      </c>
      <c r="AB51" s="15" t="str">
        <f t="shared" ref="AB51:AB52" si="6">F51</f>
        <v>Basis of change</v>
      </c>
      <c r="AC51" s="20"/>
      <c r="AD51" s="26">
        <f>IF(AC49="Yes",AD39+1,0)</f>
        <v>0</v>
      </c>
      <c r="AM51" s="18"/>
      <c r="AN51" s="18"/>
      <c r="AO51" s="18"/>
    </row>
    <row r="52" spans="1:49" x14ac:dyDescent="0.25">
      <c r="D52" s="23"/>
      <c r="E52" s="23" t="s">
        <v>24</v>
      </c>
      <c r="F52" s="15" t="s">
        <v>61</v>
      </c>
      <c r="G52" s="20"/>
      <c r="H52" s="26">
        <f>IF(G49="Yes",IF(OR($G$16="NA",$G$16=""),IF($G$12="Monthly",ROUND(YEARFRAC($G$14,$G$22)*12,0),ROUND(YEARFRAC($G$14,$G$22),0)),IF($G$12="Monthly",ROUND(YEARFRAC($G$16,$G$22)*12,0),ROUND(YEARFRAC($G$16,$G$22),0))),0)</f>
        <v>0</v>
      </c>
      <c r="Q52" s="18"/>
      <c r="AA52" s="23" t="s">
        <v>58</v>
      </c>
      <c r="AB52" s="15" t="str">
        <f t="shared" si="6"/>
        <v>Index or rate</v>
      </c>
      <c r="AC52" s="20"/>
      <c r="AD52" s="26">
        <f>IF(AC49="Yes",IF(OR($AC$16="NA",$AC$16=""),IF($AC$12="Monthly",ROUND(YEARFRAC($AC$14,$AC$22)*12,0),ROUND(YEARFRAC($AC$14,$AC$22),0)),IF($AC$12="Monthly",ROUND(YEARFRAC($AC$16,$AC$22)*12,0),ROUND(YEARFRAC($AC$16,$AC$22),0))),0)</f>
        <v>0</v>
      </c>
      <c r="AM52" s="18"/>
      <c r="AN52" s="18"/>
      <c r="AO52" s="18"/>
    </row>
    <row r="53" spans="1:49" s="34" customFormat="1" x14ac:dyDescent="0.25">
      <c r="A53" s="14"/>
      <c r="B53" s="15"/>
      <c r="C53" s="15"/>
      <c r="D53" s="23" t="s">
        <v>62</v>
      </c>
      <c r="E53" s="15" t="s">
        <v>63</v>
      </c>
      <c r="F53" s="15"/>
      <c r="G53" s="16" t="str">
        <f>IF(G20="NA","NA",IF(G23="Yes","(pls select)","NA"))</f>
        <v>NA</v>
      </c>
      <c r="H53" s="17"/>
      <c r="I53" s="17"/>
      <c r="J53" s="17"/>
      <c r="K53" s="17"/>
      <c r="L53" s="17"/>
      <c r="M53" s="17"/>
      <c r="N53" s="17"/>
      <c r="O53" s="17"/>
      <c r="P53" s="17"/>
      <c r="Q53" s="18"/>
      <c r="R53" s="18"/>
      <c r="S53" s="18"/>
      <c r="T53" s="18"/>
      <c r="U53" s="18"/>
      <c r="V53" s="18"/>
      <c r="W53" s="14"/>
      <c r="X53" s="15"/>
      <c r="Y53" s="15"/>
      <c r="Z53" s="15" t="str">
        <f>D53</f>
        <v>(iii)</v>
      </c>
      <c r="AA53" s="15" t="str">
        <f>E53</f>
        <v>Down payments</v>
      </c>
      <c r="AB53" s="15"/>
      <c r="AC53" s="16" t="str">
        <f>IF(AC20="NA","NA",IF(AC23="Yes","(pls select)","NA"))</f>
        <v>NA</v>
      </c>
      <c r="AD53" s="17"/>
      <c r="AE53" s="17"/>
      <c r="AF53" s="17"/>
      <c r="AG53" s="17"/>
      <c r="AH53" s="17"/>
      <c r="AI53" s="17"/>
      <c r="AJ53" s="17"/>
      <c r="AK53" s="17"/>
      <c r="AL53" s="17"/>
      <c r="AM53" s="18"/>
      <c r="AN53" s="18"/>
      <c r="AO53" s="18"/>
      <c r="AP53" s="18"/>
      <c r="AQ53" s="18"/>
      <c r="AR53" s="18"/>
      <c r="AS53" s="15"/>
      <c r="AT53" s="18"/>
      <c r="AU53" s="18"/>
      <c r="AV53" s="18"/>
      <c r="AW53" s="14"/>
    </row>
    <row r="54" spans="1:49" s="34" customFormat="1" x14ac:dyDescent="0.25">
      <c r="A54" s="14"/>
      <c r="B54" s="15"/>
      <c r="C54" s="15"/>
      <c r="D54" s="23"/>
      <c r="E54" s="23" t="s">
        <v>24</v>
      </c>
      <c r="F54" s="15" t="s">
        <v>56</v>
      </c>
      <c r="G54" s="21"/>
      <c r="H54" s="18" t="str">
        <f>IF(G$12="Monthly","per month",IF(G$12="Yearly","per year",""))</f>
        <v>per month</v>
      </c>
      <c r="I54" s="21"/>
      <c r="J54" s="17" t="str">
        <f>IF(G$12="Monthly","per month",IF(G$12="Yearly","per year",""))</f>
        <v>per month</v>
      </c>
      <c r="K54" s="21"/>
      <c r="L54" s="17" t="str">
        <f>IF(G$12="Monthly","per month",IF(G$12="Yearly","per year",""))</f>
        <v>per month</v>
      </c>
      <c r="M54" s="21"/>
      <c r="N54" s="17" t="str">
        <f>IF(G$12="Monthly","per month",IF(G$12="Yearly","per year",""))</f>
        <v>per month</v>
      </c>
      <c r="O54" s="21"/>
      <c r="P54" s="17" t="str">
        <f>IF(G$12="Monthly","per month",IF(G$12="Yearly","per year",""))</f>
        <v>per month</v>
      </c>
      <c r="Q54" s="21"/>
      <c r="R54" s="18" t="str">
        <f>IF(G$12="Monthly","per month",IF(G$12="Yearly","per year",""))</f>
        <v>per month</v>
      </c>
      <c r="S54" s="21"/>
      <c r="T54" s="18" t="str">
        <f>IF(G$12="Monthly","per month",IF(G$12="Yearly","per year",""))</f>
        <v>per month</v>
      </c>
      <c r="U54" s="21"/>
      <c r="V54" s="18" t="str">
        <f>IF(G$12="Monthly","per month",IF(G$12="Yearly","per year",""))</f>
        <v>per month</v>
      </c>
      <c r="W54" s="14"/>
      <c r="X54" s="15"/>
      <c r="Y54" s="15"/>
      <c r="Z54" s="15"/>
      <c r="AA54" s="15" t="str">
        <f t="shared" ref="AA54:AB56" si="7">E54</f>
        <v>-</v>
      </c>
      <c r="AB54" s="15" t="str">
        <f t="shared" si="7"/>
        <v>Down payments</v>
      </c>
      <c r="AC54" s="21"/>
      <c r="AD54" s="18" t="str">
        <f>IF(AC$12="Monthly","per month",IF(AC$12="Yearly","per year",""))</f>
        <v>per month</v>
      </c>
      <c r="AE54" s="21"/>
      <c r="AF54" s="17" t="str">
        <f>IF(AC$12="Monthly","per month",IF(AC$12="Yearly","per year",""))</f>
        <v>per month</v>
      </c>
      <c r="AG54" s="21"/>
      <c r="AH54" s="17" t="str">
        <f>IF(AC$12="Monthly","per month",IF(AC$12="Yearly","per year",""))</f>
        <v>per month</v>
      </c>
      <c r="AI54" s="21"/>
      <c r="AJ54" s="17" t="str">
        <f>IF(AC$12="Monthly","per month",IF(AC$12="Yearly","per year",""))</f>
        <v>per month</v>
      </c>
      <c r="AK54" s="21"/>
      <c r="AL54" s="17" t="str">
        <f>IF(AC$12="Monthly","per month",IF(AC$12="Yearly","per year",""))</f>
        <v>per month</v>
      </c>
      <c r="AM54" s="21"/>
      <c r="AN54" s="18" t="str">
        <f>IF(AC$12="Monthly","per month",IF(AC$12="Yearly","per year",""))</f>
        <v>per month</v>
      </c>
      <c r="AO54" s="21"/>
      <c r="AP54" s="18" t="str">
        <f>IF(AC$12="Monthly","per month",IF(AC$12="Yearly","per year",""))</f>
        <v>per month</v>
      </c>
      <c r="AQ54" s="21"/>
      <c r="AR54" s="18" t="str">
        <f>IF(AC$12="Monthly","per month",IF(AC$12="Yearly","per year",""))</f>
        <v>per month</v>
      </c>
      <c r="AS54" s="15"/>
      <c r="AT54" s="18"/>
      <c r="AU54" s="18"/>
      <c r="AV54" s="18"/>
      <c r="AW54" s="14"/>
    </row>
    <row r="55" spans="1:49" x14ac:dyDescent="0.25">
      <c r="E55" s="23" t="s">
        <v>35</v>
      </c>
      <c r="F55" s="15" t="s">
        <v>25</v>
      </c>
      <c r="G55" s="25"/>
      <c r="H55" s="26">
        <f>IF(AND(IF(OR($G$16="NA",$G$16=""),IF(G55&gt;$G$14,IF($G$12="Monthly",ROUND(YEARFRAC($G$14,G55)*12,0),ROUND(YEARFRAC($G$14,G55),0)),0),IF(G55&gt;$G$16,IF($G$12="Monthly",ROUND(YEARFRAC($G$16,G55)*12,0),ROUND(YEARFRAC($G$16,G55),0)),0))=0,H56&lt;&gt;0),1,IF(OR($G$16="NA",$G$16=""),IF(G55&gt;$G$14,IF($G$12="Monthly",ROUND(YEARFRAC($G$14,G55)*12,0),ROUND(YEARFRAC($G$14,G55),0)),0),IF(G55&gt;$G$16,IF($G$12="Monthly",ROUND(YEARFRAC($G$16,G55)*12,0),ROUND(YEARFRAC($G$16,G55),0)),0)))</f>
        <v>0</v>
      </c>
      <c r="I55" s="25"/>
      <c r="J55" s="26">
        <f>IF(AND(IF(OR($G$16="NA",$G$16=""),IF(I55&gt;$G$14,IF($G$12="Monthly",ROUND(YEARFRAC($G$14,I55)*12,0),ROUND(YEARFRAC($G$14,I55),0)),0),IF(I55&gt;$G$16,IF($G$12="Monthly",ROUND(YEARFRAC($G$16,I55)*12,0),ROUND(YEARFRAC($G$16,I55),0)),0))=0,J56&lt;&gt;0),1,IF(OR($G$16="NA",$G$16=""),IF(I55&gt;$G$14,IF($G$12="Monthly",ROUND(YEARFRAC($G$14,I55)*12,0),ROUND(YEARFRAC($G$14,I55),0)),0),IF(I55&gt;$G$16,IF($G$12="Monthly",ROUND(YEARFRAC($G$16,I55)*12,0),ROUND(YEARFRAC($G$16,I55),0)),0)))</f>
        <v>0</v>
      </c>
      <c r="K55" s="25"/>
      <c r="L55" s="26">
        <f>IF(AND(IF(OR($G$16="NA",$G$16=""),IF(K55&gt;$G$14,IF($G$12="Monthly",ROUND(YEARFRAC($G$14,K55)*12,0),ROUND(YEARFRAC($G$14,K55),0)),0),IF(K55&gt;$G$16,IF($G$12="Monthly",ROUND(YEARFRAC($G$16,K55)*12,0),ROUND(YEARFRAC($G$16,K55),0)),0))=0,L56&lt;&gt;0),1,IF(OR($G$16="NA",$G$16=""),IF(K55&gt;$G$14,IF($G$12="Monthly",ROUND(YEARFRAC($G$14,K55)*12,0),ROUND(YEARFRAC($G$14,K55),0)),0),IF(K55&gt;$G$16,IF($G$12="Monthly",ROUND(YEARFRAC($G$16,K55)*12,0),ROUND(YEARFRAC($G$16,K55),0)),0)))</f>
        <v>0</v>
      </c>
      <c r="M55" s="25"/>
      <c r="N55" s="26">
        <f>IF(AND(IF(OR($G$16="NA",$G$16=""),IF(M55&gt;$G$14,IF($G$12="Monthly",ROUND(YEARFRAC($G$14,M55)*12,0),ROUND(YEARFRAC($G$14,M55),0)),0),IF(M55&gt;$G$16,IF($G$12="Monthly",ROUND(YEARFRAC($G$16,M55)*12,0),ROUND(YEARFRAC($G$16,M55),0)),0))=0,N56&lt;&gt;0),1,IF(OR($G$16="NA",$G$16=""),IF(M55&gt;$G$14,IF($G$12="Monthly",ROUND(YEARFRAC($G$14,M55)*12,0),ROUND(YEARFRAC($G$14,M55),0)),0),IF(M55&gt;$G$16,IF($G$12="Monthly",ROUND(YEARFRAC($G$16,M55)*12,0),ROUND(YEARFRAC($G$16,M55),0)),0)))</f>
        <v>0</v>
      </c>
      <c r="O55" s="25"/>
      <c r="P55" s="26">
        <f>IF(AND(IF(OR($G$16="NA",$G$16=""),IF(O55&gt;$G$14,IF($G$12="Monthly",ROUND(YEARFRAC($G$14,O55)*12,0),ROUND(YEARFRAC($G$14,O55),0)),0),IF(O55&gt;$G$16,IF($G$12="Monthly",ROUND(YEARFRAC($G$16,O55)*12,0),ROUND(YEARFRAC($G$16,O55),0)),0))=0,P56&lt;&gt;0),1,IF(OR($G$16="NA",$G$16=""),IF(O55&gt;$G$14,IF($G$12="Monthly",ROUND(YEARFRAC($G$14,O55)*12,0),ROUND(YEARFRAC($G$14,O55),0)),0),IF(O55&gt;$G$16,IF($G$12="Monthly",ROUND(YEARFRAC($G$16,O55)*12,0),ROUND(YEARFRAC($G$16,O55),0)),0)))</f>
        <v>0</v>
      </c>
      <c r="Q55" s="25"/>
      <c r="R55" s="26">
        <f>IF(AND(IF(OR($G$16="NA",$G$16=""),IF(Q55&gt;$G$14,IF($G$12="Monthly",ROUND(YEARFRAC($G$14,Q55)*12,0),ROUND(YEARFRAC($G$14,Q55),0)),0),IF(Q55&gt;$G$16,IF($G$12="Monthly",ROUND(YEARFRAC($G$16,Q55)*12,0),ROUND(YEARFRAC($G$16,Q55),0)),0))=0,R56&lt;&gt;0),1,IF(OR($G$16="NA",$G$16=""),IF(Q55&gt;$G$14,IF($G$12="Monthly",ROUND(YEARFRAC($G$14,Q55)*12,0),ROUND(YEARFRAC($G$14,Q55),0)),0),IF(Q55&gt;$G$16,IF($G$12="Monthly",ROUND(YEARFRAC($G$16,Q55)*12,0),ROUND(YEARFRAC($G$16,Q55),0)),0)))</f>
        <v>0</v>
      </c>
      <c r="S55" s="25"/>
      <c r="T55" s="26">
        <f>IF(AND(IF(OR($G$16="NA",$G$16=""),IF(S55&gt;$G$14,IF($G$12="Monthly",ROUND(YEARFRAC($G$14,S55)*12,0),ROUND(YEARFRAC($G$14,S55),0)),0),IF(S55&gt;$G$16,IF($G$12="Monthly",ROUND(YEARFRAC($G$16,S55)*12,0),ROUND(YEARFRAC($G$16,S55),0)),0))=0,T56&lt;&gt;0),1,IF(OR($G$16="NA",$G$16=""),IF(S55&gt;$G$14,IF($G$12="Monthly",ROUND(YEARFRAC($G$14,S55)*12,0),ROUND(YEARFRAC($G$14,S55),0)),0),IF(S55&gt;$G$16,IF($G$12="Monthly",ROUND(YEARFRAC($G$16,S55)*12,0),ROUND(YEARFRAC($G$16,S55),0)),0)))</f>
        <v>0</v>
      </c>
      <c r="U55" s="25"/>
      <c r="V55" s="26">
        <f>IF(AND(IF(OR($G$16="NA",$G$16=""),IF(U55&gt;$G$14,IF($G$12="Monthly",ROUND(YEARFRAC($G$14,U55)*12,0),ROUND(YEARFRAC($G$14,U55),0)),0),IF(U55&gt;$G$16,IF($G$12="Monthly",ROUND(YEARFRAC($G$16,U55)*12,0),ROUND(YEARFRAC($G$16,U55),0)),0))=0,V56&lt;&gt;0),1,IF(OR($G$16="NA",$G$16=""),IF(U55&gt;$G$14,IF($G$12="Monthly",ROUND(YEARFRAC($G$14,U55)*12,0),ROUND(YEARFRAC($G$14,U55),0)),0),IF(U55&gt;$G$16,IF($G$12="Monthly",ROUND(YEARFRAC($G$16,U55)*12,0),ROUND(YEARFRAC($G$16,U55),0)),0)))</f>
        <v>0</v>
      </c>
      <c r="AA55" s="15" t="str">
        <f t="shared" si="7"/>
        <v>-</v>
      </c>
      <c r="AB55" s="15" t="str">
        <f t="shared" si="7"/>
        <v>from (yyyy/mm/dd)</v>
      </c>
      <c r="AC55" s="25"/>
      <c r="AD55" s="26">
        <f>IF(AND(IF(OR($AC$16="NA",$AC$16=""),IF(AC55&gt;$AC$14,IF($AC$12="Monthly",ROUND(YEARFRAC($AC$14,AC55)*12,0),ROUND(YEARFRAC($AC$14,AC55),0)),0),IF(AC55&gt;$AC$16,IF($AC$12="Monthly",ROUND(YEARFRAC($AC$16,AC55)*12,0),ROUND(YEARFRAC($AC$16,AC55),0)),0))=0,AD56&lt;&gt;0),1,IF(OR($AC$16="NA",$AC$16=""),IF(AC55&gt;$AC$14,IF($AC$12="Monthly",ROUND(YEARFRAC($AC$14,AC55)*12,0),ROUND(YEARFRAC($AC$14,AC55),0)),0),IF(AC55&gt;$AC$16,IF($AC$12="Monthly",ROUND(YEARFRAC($AC$16,AC55)*12,0),ROUND(YEARFRAC($AC$16,AC55),0)),0)))</f>
        <v>0</v>
      </c>
      <c r="AE55" s="25"/>
      <c r="AF55" s="26">
        <f>IF(AND(IF(OR($AC$16="NA",$AC$16=""),IF(AE55&gt;$AC$14,IF($AC$12="Monthly",ROUND(YEARFRAC($AC$14,AE55)*12,0),ROUND(YEARFRAC($AC$14,AE55),0)),0),IF(AE55&gt;$AC$16,IF($AC$12="Monthly",ROUND(YEARFRAC($AC$16,AE55)*12,0),ROUND(YEARFRAC($AC$16,AE55),0)),0))=0,AF56&lt;&gt;0),1,IF(OR($AC$16="NA",$AC$16=""),IF(AE55&gt;$AC$14,IF($AC$12="Monthly",ROUND(YEARFRAC($AC$14,AE55)*12,0),ROUND(YEARFRAC($AC$14,AE55),0)),0),IF(AE55&gt;$AC$16,IF($AC$12="Monthly",ROUND(YEARFRAC($AC$16,AE55)*12,0),ROUND(YEARFRAC($AC$16,AE55),0)),0)))</f>
        <v>0</v>
      </c>
      <c r="AG55" s="25"/>
      <c r="AH55" s="26">
        <f>IF(AND(IF(OR($AC$16="NA",$AC$16=""),IF(AG55&gt;$AC$14,IF($AC$12="Monthly",ROUND(YEARFRAC($AC$14,AG55)*12,0),ROUND(YEARFRAC($AC$14,AG55),0)),0),IF(AG55&gt;$AC$16,IF($AC$12="Monthly",ROUND(YEARFRAC($AC$16,AG55)*12,0),ROUND(YEARFRAC($AC$16,AG55),0)),0))=0,AH56&lt;&gt;0),1,IF(OR($AC$16="NA",$AC$16=""),IF(AG55&gt;$AC$14,IF($AC$12="Monthly",ROUND(YEARFRAC($AC$14,AG55)*12,0),ROUND(YEARFRAC($AC$14,AG55),0)),0),IF(AG55&gt;$AC$16,IF($AC$12="Monthly",ROUND(YEARFRAC($AC$16,AG55)*12,0),ROUND(YEARFRAC($AC$16,AG55),0)),0)))</f>
        <v>0</v>
      </c>
      <c r="AI55" s="25"/>
      <c r="AJ55" s="26">
        <f>IF(AND(IF(OR($AC$16="NA",$AC$16=""),IF(AI55&gt;$AC$14,IF($AC$12="Monthly",ROUND(YEARFRAC($AC$14,AI55)*12,0),ROUND(YEARFRAC($AC$14,AI55),0)),0),IF(AI55&gt;$AC$16,IF($AC$12="Monthly",ROUND(YEARFRAC($AC$16,AI55)*12,0),ROUND(YEARFRAC($AC$16,AI55),0)),0))=0,AJ56&lt;&gt;0),1,IF(OR($AC$16="NA",$AC$16=""),IF(AI55&gt;$AC$14,IF($AC$12="Monthly",ROUND(YEARFRAC($AC$14,AI55)*12,0),ROUND(YEARFRAC($AC$14,AI55),0)),0),IF(AI55&gt;$AC$16,IF($AC$12="Monthly",ROUND(YEARFRAC($AC$16,AI55)*12,0),ROUND(YEARFRAC($AC$16,AI55),0)),0)))</f>
        <v>0</v>
      </c>
      <c r="AK55" s="25"/>
      <c r="AL55" s="26">
        <f>IF(AND(IF(OR($AC$16="NA",$AC$16=""),IF(AK55&gt;$AC$14,IF($AC$12="Monthly",ROUND(YEARFRAC($AC$14,AK55)*12,0),ROUND(YEARFRAC($AC$14,AK55),0)),0),IF(AK55&gt;$AC$16,IF($AC$12="Monthly",ROUND(YEARFRAC($AC$16,AK55)*12,0),ROUND(YEARFRAC($AC$16,AK55),0)),0))=0,AL56&lt;&gt;0),1,IF(OR($AC$16="NA",$AC$16=""),IF(AK55&gt;$AC$14,IF($AC$12="Monthly",ROUND(YEARFRAC($AC$14,AK55)*12,0),ROUND(YEARFRAC($AC$14,AK55),0)),0),IF(AK55&gt;$AC$16,IF($AC$12="Monthly",ROUND(YEARFRAC($AC$16,AK55)*12,0),ROUND(YEARFRAC($AC$16,AK55),0)),0)))</f>
        <v>0</v>
      </c>
      <c r="AM55" s="25"/>
      <c r="AN55" s="26">
        <f>IF(AND(IF(OR($AC$16="NA",$AC$16=""),IF(AM55&gt;$AC$14,IF($AC$12="Monthly",ROUND(YEARFRAC($AC$14,AM55)*12,0),ROUND(YEARFRAC($AC$14,AM55),0)),0),IF(AM55&gt;$AC$16,IF($AC$12="Monthly",ROUND(YEARFRAC($AC$16,AM55)*12,0),ROUND(YEARFRAC($AC$16,AM55),0)),0))=0,AN56&lt;&gt;0),1,IF(OR($AC$16="NA",$AC$16=""),IF(AM55&gt;$AC$14,IF($AC$12="Monthly",ROUND(YEARFRAC($AC$14,AM55)*12,0),ROUND(YEARFRAC($AC$14,AM55),0)),0),IF(AM55&gt;$AC$16,IF($AC$12="Monthly",ROUND(YEARFRAC($AC$16,AM55)*12,0),ROUND(YEARFRAC($AC$16,AM55),0)),0)))</f>
        <v>0</v>
      </c>
      <c r="AO55" s="25"/>
      <c r="AP55" s="26">
        <f>IF(AND(IF(OR($AC$16="NA",$AC$16=""),IF(AO55&gt;$AC$14,IF($AC$12="Monthly",ROUND(YEARFRAC($AC$14,AO55)*12,0),ROUND(YEARFRAC($AC$14,AO55),0)),0),IF(AO55&gt;$AC$16,IF($AC$12="Monthly",ROUND(YEARFRAC($AC$16,AO55)*12,0),ROUND(YEARFRAC($AC$16,AO55),0)),0))=0,AP56&lt;&gt;0),1,IF(OR($AC$16="NA",$AC$16=""),IF(AO55&gt;$AC$14,IF($AC$12="Monthly",ROUND(YEARFRAC($AC$14,AO55)*12,0),ROUND(YEARFRAC($AC$14,AO55),0)),0),IF(AO55&gt;$AC$16,IF($AC$12="Monthly",ROUND(YEARFRAC($AC$16,AO55)*12,0),ROUND(YEARFRAC($AC$16,AO55),0)),0)))</f>
        <v>0</v>
      </c>
      <c r="AQ55" s="25"/>
      <c r="AR55" s="26">
        <f>IF(AND(IF(OR($AC$16="NA",$AC$16=""),IF(AQ55&gt;$AC$14,IF($AC$12="Monthly",ROUND(YEARFRAC($AC$14,AQ55)*12,0),ROUND(YEARFRAC($AC$14,AQ55),0)),0),IF(AQ55&gt;$AC$16,IF($AC$12="Monthly",ROUND(YEARFRAC($AC$16,AQ55)*12,0),ROUND(YEARFRAC($AC$16,AQ55),0)),0))=0,AR56&lt;&gt;0),1,IF(OR($AC$16="NA",$AC$16=""),IF(AQ55&gt;$AC$14,IF($AC$12="Monthly",ROUND(YEARFRAC($AC$14,AQ55)*12,0),ROUND(YEARFRAC($AC$14,AQ55),0)),0),IF(AQ55&gt;$AC$16,IF($AC$12="Monthly",ROUND(YEARFRAC($AC$16,AQ55)*12,0),ROUND(YEARFRAC($AC$16,AQ55),0)),0)))</f>
        <v>0</v>
      </c>
    </row>
    <row r="56" spans="1:49" x14ac:dyDescent="0.25">
      <c r="E56" s="23" t="s">
        <v>24</v>
      </c>
      <c r="F56" s="15" t="s">
        <v>26</v>
      </c>
      <c r="G56" s="25"/>
      <c r="H56" s="26">
        <f>IF(OR($G$16="NA",$G$16=""),IF(G56&gt;$G$14,IF($G$12="Monthly",ROUND(YEARFRAC($G$14,G56)*12,0),ROUND(YEARFRAC($G$14,G56),0)),0),IF(G56&gt;$G$16,IF($G$12="Monthly",ROUND(YEARFRAC($G$16,G56)*12,0),ROUND(YEARFRAC($G$16,G56),0)),0))</f>
        <v>0</v>
      </c>
      <c r="I56" s="25"/>
      <c r="J56" s="26">
        <f>IF(OR($G$16="NA",$G$16=""),IF(I56&gt;$G$14,IF($G$12="Monthly",ROUND(YEARFRAC($G$14,I56)*12,0),ROUND(YEARFRAC($G$14,I56),0)),0),IF(I56&gt;$G$16,IF($G$12="Monthly",ROUND(YEARFRAC($G$16,I56)*12,0),ROUND(YEARFRAC($G$16,I56),0)),0))</f>
        <v>0</v>
      </c>
      <c r="K56" s="25"/>
      <c r="L56" s="26">
        <f>IF(OR($G$16="NA",$G$16=""),IF(K56&gt;$G$14,IF($G$12="Monthly",ROUND(YEARFRAC($G$14,K56)*12,0),ROUND(YEARFRAC($G$14,K56),0)),0),IF(K56&gt;$G$16,IF($G$12="Monthly",ROUND(YEARFRAC($G$16,K56)*12,0),ROUND(YEARFRAC($G$16,K56),0)),0))</f>
        <v>0</v>
      </c>
      <c r="M56" s="25"/>
      <c r="N56" s="26">
        <f>IF(OR($G$16="NA",$G$16=""),IF(M56&gt;$G$14,IF($G$12="Monthly",ROUND(YEARFRAC($G$14,M56)*12,0),ROUND(YEARFRAC($G$14,M56),0)),0),IF(M56&gt;$G$16,IF($G$12="Monthly",ROUND(YEARFRAC($G$16,M56)*12,0),ROUND(YEARFRAC($G$16,M56),0)),0))</f>
        <v>0</v>
      </c>
      <c r="O56" s="25"/>
      <c r="P56" s="26">
        <f>IF(OR($G$16="NA",$G$16=""),IF(O56&gt;$G$14,IF($G$12="Monthly",ROUND(YEARFRAC($G$14,O56)*12,0),ROUND(YEARFRAC($G$14,O56),0)),0),IF(O56&gt;$G$16,IF($G$12="Monthly",ROUND(YEARFRAC($G$16,O56)*12,0),ROUND(YEARFRAC($G$16,O56),0)),0))</f>
        <v>0</v>
      </c>
      <c r="Q56" s="25"/>
      <c r="R56" s="26">
        <f>IF(OR($G$16="NA",$G$16=""),IF(Q56&gt;$G$14,IF($G$12="Monthly",ROUND(YEARFRAC($G$14,Q56)*12,0),ROUND(YEARFRAC($G$14,Q56),0)),0),IF(Q56&gt;$G$16,IF($G$12="Monthly",ROUND(YEARFRAC($G$16,Q56)*12,0),ROUND(YEARFRAC($G$16,Q56),0)),0))</f>
        <v>0</v>
      </c>
      <c r="S56" s="25"/>
      <c r="T56" s="26">
        <f>IF(OR($G$16="NA",$G$16=""),IF(S56&gt;$G$14,IF($G$12="Monthly",ROUND(YEARFRAC($G$14,S56)*12,0),ROUND(YEARFRAC($G$14,S56),0)),0),IF(S56&gt;$G$16,IF($G$12="Monthly",ROUND(YEARFRAC($G$16,S56)*12,0),ROUND(YEARFRAC($G$16,S56),0)),0))</f>
        <v>0</v>
      </c>
      <c r="U56" s="25"/>
      <c r="V56" s="26">
        <f>IF(OR($G$16="NA",$G$16=""),IF(U56&gt;$G$14,IF($G$12="Monthly",ROUND(YEARFRAC($G$14,U56)*12,0),ROUND(YEARFRAC($G$14,U56),0)),0),IF(U56&gt;$G$16,IF($G$12="Monthly",ROUND(YEARFRAC($G$16,U56)*12,0),ROUND(YEARFRAC($G$16,U56),0)),0))</f>
        <v>0</v>
      </c>
      <c r="AA56" s="15" t="str">
        <f t="shared" si="7"/>
        <v>-</v>
      </c>
      <c r="AB56" s="15" t="str">
        <f t="shared" si="7"/>
        <v>to (yyyy/mm/dd)</v>
      </c>
      <c r="AC56" s="25"/>
      <c r="AD56" s="26">
        <f>IF(OR($AC$16="NA",$AC$16=""),IF(AC56&gt;$AC$14,IF($AC$12="Monthly",ROUND(YEARFRAC($AC$14,AC56)*12,0),ROUND(YEARFRAC($AC$14,AC56),0)),0),IF(AC56&gt;$AC$16,IF($AC$12="Monthly",ROUND(YEARFRAC($AC$16,AC56)*12,0),ROUND(YEARFRAC($AC$16,AC56),0)),0))</f>
        <v>0</v>
      </c>
      <c r="AE56" s="25"/>
      <c r="AF56" s="26">
        <f>IF(OR($AC$16="NA",$AC$16=""),IF(AE56&gt;$AC$14,IF($AC$12="Monthly",ROUND(YEARFRAC($AC$14,AE56)*12,0),ROUND(YEARFRAC($AC$14,AE56),0)),0),IF(AE56&gt;$AC$16,IF($AC$12="Monthly",ROUND(YEARFRAC($AC$16,AE56)*12,0),ROUND(YEARFRAC($AC$16,AE56),0)),0))</f>
        <v>0</v>
      </c>
      <c r="AG56" s="25"/>
      <c r="AH56" s="26">
        <f>IF(OR($AC$16="NA",$AC$16=""),IF(AG56&gt;$AC$14,IF($AC$12="Monthly",ROUND(YEARFRAC($AC$14,AG56)*12,0),ROUND(YEARFRAC($AC$14,AG56),0)),0),IF(AG56&gt;$AC$16,IF($AC$12="Monthly",ROUND(YEARFRAC($AC$16,AG56)*12,0),ROUND(YEARFRAC($AC$16,AG56),0)),0))</f>
        <v>0</v>
      </c>
      <c r="AI56" s="25"/>
      <c r="AJ56" s="26">
        <f>IF(OR($AC$16="NA",$AC$16=""),IF(AI56&gt;$AC$14,IF($AC$12="Monthly",ROUND(YEARFRAC($AC$14,AI56)*12,0),ROUND(YEARFRAC($AC$14,AI56),0)),0),IF(AI56&gt;$AC$16,IF($AC$12="Monthly",ROUND(YEARFRAC($AC$16,AI56)*12,0),ROUND(YEARFRAC($AC$16,AI56),0)),0))</f>
        <v>0</v>
      </c>
      <c r="AK56" s="25"/>
      <c r="AL56" s="26">
        <f>IF(OR($AC$16="NA",$AC$16=""),IF(AK56&gt;$AC$14,IF($AC$12="Monthly",ROUND(YEARFRAC($AC$14,AK56)*12,0),ROUND(YEARFRAC($AC$14,AK56),0)),0),IF(AK56&gt;$AC$16,IF($AC$12="Monthly",ROUND(YEARFRAC($AC$16,AK56)*12,0),ROUND(YEARFRAC($AC$16,AK56),0)),0))</f>
        <v>0</v>
      </c>
      <c r="AM56" s="25"/>
      <c r="AN56" s="26">
        <f>IF(OR($AC$16="NA",$AC$16=""),IF(AM56&gt;$AC$14,IF($AC$12="Monthly",ROUND(YEARFRAC($AC$14,AM56)*12,0),ROUND(YEARFRAC($AC$14,AM56),0)),0),IF(AM56&gt;$AC$16,IF($AC$12="Monthly",ROUND(YEARFRAC($AC$16,AM56)*12,0),ROUND(YEARFRAC($AC$16,AM56),0)),0))</f>
        <v>0</v>
      </c>
      <c r="AO56" s="25"/>
      <c r="AP56" s="26">
        <f>IF(OR($AC$16="NA",$AC$16=""),IF(AO56&gt;$AC$14,IF($AC$12="Monthly",ROUND(YEARFRAC($AC$14,AO56)*12,0),ROUND(YEARFRAC($AC$14,AO56),0)),0),IF(AO56&gt;$AC$16,IF($AC$12="Monthly",ROUND(YEARFRAC($AC$16,AO56)*12,0),ROUND(YEARFRAC($AC$16,AO56),0)),0))</f>
        <v>0</v>
      </c>
      <c r="AQ56" s="25"/>
      <c r="AR56" s="26">
        <f>IF(OR($AC$16="NA",$AC$16=""),IF(AQ56&gt;$AC$14,IF($AC$12="Monthly",ROUND(YEARFRAC($AC$14,AQ56)*12,0),ROUND(YEARFRAC($AC$14,AQ56),0)),0),IF(AQ56&gt;$AC$16,IF($AC$12="Monthly",ROUND(YEARFRAC($AC$16,AQ56)*12,0),ROUND(YEARFRAC($AC$16,AQ56),0)),0))</f>
        <v>0</v>
      </c>
    </row>
    <row r="57" spans="1:49" x14ac:dyDescent="0.25">
      <c r="C57" s="23" t="s">
        <v>64</v>
      </c>
      <c r="D57" s="23" t="s">
        <v>65</v>
      </c>
      <c r="E57" s="23"/>
      <c r="G57" s="35">
        <f>SUM(G58:G59)</f>
        <v>379120500</v>
      </c>
      <c r="H57" s="18"/>
      <c r="Y57" s="15" t="str">
        <f t="shared" ref="Y57" si="8">C57</f>
        <v>(c)</v>
      </c>
      <c r="Z57" s="15" t="str">
        <f>D57</f>
        <v>Deposit</v>
      </c>
      <c r="AC57" s="36">
        <f>SUM(AC58:AC59)</f>
        <v>0</v>
      </c>
      <c r="AD57" s="18"/>
      <c r="AN57" s="18"/>
      <c r="AO57" s="18"/>
    </row>
    <row r="58" spans="1:49" x14ac:dyDescent="0.25">
      <c r="C58" s="23"/>
      <c r="D58" s="23" t="s">
        <v>24</v>
      </c>
      <c r="E58" s="23" t="s">
        <v>66</v>
      </c>
      <c r="G58" s="20">
        <f>G33*3</f>
        <v>336996000</v>
      </c>
      <c r="H58" s="18"/>
      <c r="Z58" s="15" t="str">
        <f>D58</f>
        <v>-</v>
      </c>
      <c r="AA58" s="15" t="str">
        <f>E58</f>
        <v>Rental</v>
      </c>
      <c r="AC58" s="21"/>
      <c r="AD58" s="18"/>
      <c r="AN58" s="18"/>
      <c r="AO58" s="18"/>
    </row>
    <row r="59" spans="1:49" x14ac:dyDescent="0.25">
      <c r="C59" s="23"/>
      <c r="D59" s="23" t="s">
        <v>24</v>
      </c>
      <c r="E59" s="23" t="s">
        <v>67</v>
      </c>
      <c r="G59" s="20">
        <f>14041500*3</f>
        <v>42124500</v>
      </c>
      <c r="H59" s="18"/>
      <c r="Z59" s="15" t="str">
        <f>D59</f>
        <v>-</v>
      </c>
      <c r="AA59" s="15" t="str">
        <f>E59</f>
        <v>Others</v>
      </c>
      <c r="AC59" s="21"/>
      <c r="AD59" s="18"/>
      <c r="AN59" s="18"/>
      <c r="AO59" s="18"/>
    </row>
    <row r="60" spans="1:49" s="5" customFormat="1" x14ac:dyDescent="0.25">
      <c r="A60" s="1"/>
      <c r="B60" s="10" t="s">
        <v>68</v>
      </c>
      <c r="C60" s="10"/>
      <c r="D60" s="10"/>
      <c r="E60" s="10"/>
      <c r="F60" s="10"/>
      <c r="G60" s="11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3"/>
      <c r="S60" s="13"/>
      <c r="T60" s="13"/>
      <c r="U60" s="13"/>
      <c r="V60" s="13"/>
      <c r="W60" s="1"/>
      <c r="X60" s="10" t="str">
        <f>B60</f>
        <v>4. Interest rate</v>
      </c>
      <c r="Y60" s="10"/>
      <c r="Z60" s="10"/>
      <c r="AA60" s="10"/>
      <c r="AB60" s="10"/>
      <c r="AC60" s="11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3"/>
      <c r="AO60" s="13"/>
      <c r="AP60" s="13"/>
      <c r="AQ60" s="13"/>
      <c r="AR60" s="13"/>
      <c r="AS60" s="13"/>
      <c r="AT60" s="13"/>
      <c r="AU60" s="13"/>
      <c r="AV60" s="13"/>
      <c r="AW60" s="1"/>
    </row>
    <row r="61" spans="1:49" x14ac:dyDescent="0.25">
      <c r="C61" s="15" t="s">
        <v>69</v>
      </c>
      <c r="G61" s="16" t="s">
        <v>70</v>
      </c>
      <c r="J61" s="37">
        <f>IF($G$16="NA",IF(G14="","NA",YEAR($G$14)),(IF(G14="","NA",YEAR($G$16))))</f>
        <v>2019</v>
      </c>
      <c r="K61" s="37">
        <f>IF($G$16="NA",IF(G14="","NA",MONTH($G$14)),IF(G14="","NA",MONTH($G$16)))</f>
        <v>1</v>
      </c>
      <c r="Y61" s="15" t="str">
        <f>C61</f>
        <v>Type of interest rate</v>
      </c>
      <c r="AC61" s="16" t="s">
        <v>70</v>
      </c>
      <c r="AN61" s="18"/>
      <c r="AO61" s="18"/>
    </row>
    <row r="62" spans="1:49" x14ac:dyDescent="0.25">
      <c r="C62" s="23" t="s">
        <v>24</v>
      </c>
      <c r="D62" s="23" t="s">
        <v>71</v>
      </c>
      <c r="E62" s="23"/>
      <c r="G62" s="38">
        <f>SUMIF($H$62:$V$62,ROUNDUP($G$13/12,0),$H$63:$V$63)</f>
        <v>7.8E-2</v>
      </c>
      <c r="H62" s="37">
        <v>1</v>
      </c>
      <c r="I62" s="37">
        <v>2</v>
      </c>
      <c r="J62" s="37">
        <v>3</v>
      </c>
      <c r="K62" s="37">
        <v>4</v>
      </c>
      <c r="L62" s="37">
        <v>5</v>
      </c>
      <c r="M62" s="37">
        <v>6</v>
      </c>
      <c r="N62" s="37">
        <v>7</v>
      </c>
      <c r="O62" s="37">
        <v>8</v>
      </c>
      <c r="P62" s="37">
        <v>9</v>
      </c>
      <c r="Q62" s="37">
        <v>10</v>
      </c>
      <c r="R62" s="31">
        <v>11</v>
      </c>
      <c r="S62" s="31">
        <v>12</v>
      </c>
      <c r="T62" s="31">
        <v>13</v>
      </c>
      <c r="U62" s="31">
        <v>14</v>
      </c>
      <c r="V62" s="31">
        <v>15</v>
      </c>
      <c r="Y62" s="15" t="str">
        <f>C62</f>
        <v>-</v>
      </c>
      <c r="Z62" s="15" t="str">
        <f>D62</f>
        <v>per annum</v>
      </c>
      <c r="AA62" s="23"/>
      <c r="AC62" s="39"/>
      <c r="AN62" s="18"/>
      <c r="AO62" s="18"/>
    </row>
    <row r="63" spans="1:49" x14ac:dyDescent="0.25">
      <c r="C63" s="23" t="s">
        <v>24</v>
      </c>
      <c r="D63" s="23" t="s">
        <v>72</v>
      </c>
      <c r="E63" s="23"/>
      <c r="G63" s="40">
        <f>G62/12</f>
        <v>6.4999999999999997E-3</v>
      </c>
      <c r="H63" s="41">
        <f>SUMIFS('Interest Rate'!$E$19:$E$30,'Interest Rate'!$C$19:$C$30,$J$61,'Interest Rate'!$D$19:$D$30,$K$61)</f>
        <v>7.8E-2</v>
      </c>
      <c r="I63" s="41">
        <f>SUMIFS('Interest Rate'!$F$19:$F$30,'Interest Rate'!$C$19:$C$30,$J$61,'Interest Rate'!$D$19:$D$30,$K$61)</f>
        <v>7.8E-2</v>
      </c>
      <c r="J63" s="41">
        <f>SUMIFS('Interest Rate'!$G$19:$G$30,'Interest Rate'!$C$19:$C$30,$J$61,'Interest Rate'!$D$19:$D$30,$K$61)</f>
        <v>7.8E-2</v>
      </c>
      <c r="K63" s="41">
        <f>SUMIFS('Interest Rate'!$H$19:$H$30,'Interest Rate'!$C$19:$C$30,$J$61,'Interest Rate'!$D$19:$D$30,$K$61)</f>
        <v>7.8E-2</v>
      </c>
      <c r="L63" s="41">
        <f>SUMIFS('Interest Rate'!$I$19:$I$30,'Interest Rate'!$C$19:$C$30,$J$61,'Interest Rate'!$D$19:$D$30,$K$61)</f>
        <v>7.8E-2</v>
      </c>
      <c r="M63" s="41">
        <f>SUMIFS('Interest Rate'!$J$19:$J$30,'Interest Rate'!$C$19:$C$30,$J$61,'Interest Rate'!$D$19:$D$30,$K$61)</f>
        <v>7.8E-2</v>
      </c>
      <c r="N63" s="41">
        <f>SUMIFS('Interest Rate'!$K$19:$K$30,'Interest Rate'!$C$19:$C$30,$J$61,'Interest Rate'!$D$19:$D$30,$K$61)</f>
        <v>7.8E-2</v>
      </c>
      <c r="O63" s="41">
        <f>SUMIFS('Interest Rate'!$L$19:$L$30,'Interest Rate'!$C$19:$C$30,$J$61,'Interest Rate'!$D$19:$D$30,$K$61)</f>
        <v>7.8E-2</v>
      </c>
      <c r="P63" s="41">
        <f>SUMIFS('Interest Rate'!$M$19:$M$30,'Interest Rate'!$C$19:$C$30,$J$61,'Interest Rate'!$D$19:$D$30,$K$61)</f>
        <v>7.8E-2</v>
      </c>
      <c r="Q63" s="41">
        <f>SUMIFS('Interest Rate'!$N$19:$N$30,'Interest Rate'!$C$19:$C$30,$J$61,'Interest Rate'!$D$19:$D$30,$K$61)</f>
        <v>7.8E-2</v>
      </c>
      <c r="R63" s="41">
        <f>SUMIFS('Interest Rate'!$O$19:$O$30,'Interest Rate'!$C$19:$C$30,$J$61,'Interest Rate'!$D$19:$D$30,$K$61)</f>
        <v>7.8E-2</v>
      </c>
      <c r="S63" s="41">
        <f>SUMIFS('Interest Rate'!$P$19:$P$30,'Interest Rate'!$C$19:$C$30,$J$61,'Interest Rate'!$D$19:$D$30,$K$61)</f>
        <v>7.8E-2</v>
      </c>
      <c r="T63" s="41">
        <f>SUMIFS('Interest Rate'!$Q$19:$Q$30,'Interest Rate'!$C$19:$C$30,$J$61,'Interest Rate'!$D$19:$D$30,$K$61)</f>
        <v>7.8E-2</v>
      </c>
      <c r="U63" s="41">
        <f>SUMIFS('Interest Rate'!$R$19:$R$30,'Interest Rate'!$C$19:$C$30,$J$61,'Interest Rate'!$D$19:$D$30,$K$61)</f>
        <v>7.8E-2</v>
      </c>
      <c r="V63" s="41">
        <f>SUMIFS('Interest Rate'!$S$19:$S$30,'Interest Rate'!$C$19:$C$30,$J$61,'Interest Rate'!$D$19:$D$30,$K$61)</f>
        <v>7.8E-2</v>
      </c>
      <c r="Y63" s="15" t="str">
        <f>C63</f>
        <v>-</v>
      </c>
      <c r="Z63" s="15" t="str">
        <f>D63</f>
        <v>per month</v>
      </c>
      <c r="AA63" s="23"/>
      <c r="AC63" s="40">
        <f>AC62/12</f>
        <v>0</v>
      </c>
      <c r="AN63" s="18"/>
      <c r="AO63" s="18"/>
    </row>
    <row r="64" spans="1:49" s="5" customFormat="1" x14ac:dyDescent="0.25">
      <c r="A64" s="1"/>
      <c r="B64" s="10" t="s">
        <v>73</v>
      </c>
      <c r="C64" s="10"/>
      <c r="D64" s="10"/>
      <c r="E64" s="10"/>
      <c r="F64" s="10"/>
      <c r="G64" s="11">
        <f>SUM(G65:G69)</f>
        <v>336996000</v>
      </c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3"/>
      <c r="S64" s="13"/>
      <c r="T64" s="13"/>
      <c r="U64" s="13"/>
      <c r="V64" s="13"/>
      <c r="W64" s="1"/>
      <c r="X64" s="10" t="str">
        <f>B64</f>
        <v>5. Lease payments that are not paid at the commencement date (a)+(b)+(c)+(d)+(e)</v>
      </c>
      <c r="Y64" s="10"/>
      <c r="Z64" s="10"/>
      <c r="AA64" s="10"/>
      <c r="AB64" s="10"/>
      <c r="AC64" s="11">
        <f>SUM(AC65:AC69)</f>
        <v>0</v>
      </c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3"/>
      <c r="AO64" s="13"/>
      <c r="AP64" s="13"/>
      <c r="AQ64" s="13"/>
      <c r="AR64" s="13"/>
      <c r="AS64" s="13"/>
      <c r="AT64" s="13"/>
      <c r="AU64" s="13"/>
      <c r="AV64" s="13"/>
      <c r="AW64" s="1"/>
    </row>
    <row r="65" spans="1:49" x14ac:dyDescent="0.25">
      <c r="C65" s="23" t="s">
        <v>21</v>
      </c>
      <c r="D65" s="15" t="s">
        <v>46</v>
      </c>
      <c r="G65" s="24">
        <f>IF(H16="[Expired in 2018]",0,IF(IF(G13="NA",0,IF(OR(G32="Yes",G45="Yes"),IF(G30="payable at the beginning",((H35-H34)*G33+(J35-J34)*I33+(L35-L34)*K33+(N35-N34)*M33+(P35-P34)*O33+(R35-R34)*Q33+(T35-T34)*S33+(V35-V34)*U33+(H48-H47)*G46+(J48-J47)*I46+(L48-L47)*K46+(N48-N47)*M46+(P48-P47)*O46+(R48-R47)*Q46+(T48-T47)*S46+(V48-V47)*U46)-V124,((H35-H34)*G33+(J35-J34)*I33+(L35-L34)*K33+(N35-N34)*M33+(P35-P34)*O33+(R35-R34)*Q33+(T35-T34)*S33+(V35-V34)*U33+(H48-H47)*G46+(J48-J47)*I46+(L48-L47)*K46+(N48-N47)*M46+(P48-P47)*O46+(R48-R47)*Q46+(T48-T47)*S46+(V48-V47)*U46)),0))=0,0,IF(G13="NA",0,IF(OR(G32="Yes",G45="Yes"),IF(G30="payable at the beginning",((H35-H34)*G33+(J35-J34)*I33+(L35-L34)*K33+(N35-N34)*M33+(P35-P34)*O33+(R35-R34)*Q33+(T35-T34)*S33+(V35-V34)*U33+(H48-H47)*G46+(J48-J47)*I46+(L48-L47)*K46+(N48-N47)*M46+(P48-P47)*O46+(R48-R47)*Q46+(T48-T47)*S46+(V48-V47)*U46)-V124,((H35-H34)*G33+(J35-J34)*I33+(L35-L34)*K33+(N35-N34)*M33+(P35-P34)*O33+(R35-R34)*Q33+(T35-T34)*S33+(V35-V34)*U33+(H48-H47)*G46+(J48-J47)*I46+(L48-L47)*K46+(N48-N47)*M46+(P48-P47)*O46+(R48-R47)*Q46+(T48-T47)*S46+(V48-V47)*U46)),0))-L122-M122))</f>
        <v>336996000</v>
      </c>
      <c r="Y65" s="15" t="str">
        <f t="shared" ref="Y65:Z69" si="9">C65</f>
        <v>(a)</v>
      </c>
      <c r="Z65" s="15" t="str">
        <f t="shared" si="9"/>
        <v>Fixed payments</v>
      </c>
      <c r="AC65" s="42">
        <f>IF(AC13="NA",0,IF(OR(AC32="Yes",AC45="Yes"),((AD35-AD34)*AC33+(AF35-AF34)*AE33+(AH35-AH34)*AG33+(AJ35-AJ34)*AI33+(AL35-AL34)*AK33+(AN35-AN34)*AM33+(AP35-AP34)*AO33+(AR35-AR34)*AQ33+(AD48-AD47)*AC46+(AF48-AF47)*AE46+(AH48-AH47)*AG46+(AJ48-AJ47)*AI46+(AL48-AL47)*AK46+(AN48-AN47)*AM46+(AP48-AP47)*AO46+(AR48-AR47)*AQ46),0))</f>
        <v>0</v>
      </c>
      <c r="AN65" s="18"/>
      <c r="AO65" s="18"/>
    </row>
    <row r="66" spans="1:49" x14ac:dyDescent="0.25">
      <c r="C66" s="23" t="s">
        <v>32</v>
      </c>
      <c r="D66" s="15" t="s">
        <v>50</v>
      </c>
      <c r="G66" s="42">
        <f>IF(H16="[Expired in 2018]",0,IF(IF(G13="NA",0,IF(OR(G36="Yes",G49="Yes"),IF(G30="payable at the beginning",((H39-H38)*G37+(H52-H51)*G50)-V124,((H39-H38)*G37+(H52-H51)*G50)),0))=0,0,IF(G13="NA",0,IF(OR(G36="Yes",G49="Yes"),IF(G30="payable at the beginning",((H39-H38)*G37+(H52-H51)*G50)-V124,((H39-H38)*G37+(H52-H51)*G50)),0))-L122-M122))</f>
        <v>0</v>
      </c>
      <c r="Y66" s="15" t="str">
        <f t="shared" si="9"/>
        <v>(b)</v>
      </c>
      <c r="Z66" s="15" t="str">
        <f t="shared" si="9"/>
        <v>Variable lease payments</v>
      </c>
      <c r="AC66" s="42">
        <f>IF(AC13="NA",0,IF(OR(AC36="Yes",AC49="Yes"),((AD39-AD38)*AC37+(AD52-AD51)*AC50),0))</f>
        <v>0</v>
      </c>
      <c r="AN66" s="18"/>
      <c r="AO66" s="18"/>
    </row>
    <row r="67" spans="1:49" x14ac:dyDescent="0.25">
      <c r="C67" s="23" t="s">
        <v>38</v>
      </c>
      <c r="D67" s="23" t="s">
        <v>74</v>
      </c>
      <c r="E67" s="23"/>
      <c r="G67" s="20"/>
      <c r="Y67" s="15" t="str">
        <f t="shared" si="9"/>
        <v>(c)</v>
      </c>
      <c r="Z67" s="15" t="str">
        <f t="shared" si="9"/>
        <v>Residual value guarantees</v>
      </c>
      <c r="AA67" s="23"/>
      <c r="AC67" s="20"/>
      <c r="AN67" s="18"/>
      <c r="AO67" s="18"/>
    </row>
    <row r="68" spans="1:49" x14ac:dyDescent="0.25">
      <c r="C68" s="23" t="s">
        <v>75</v>
      </c>
      <c r="D68" s="15" t="s">
        <v>76</v>
      </c>
      <c r="G68" s="20"/>
      <c r="Y68" s="15" t="str">
        <f t="shared" si="9"/>
        <v>(d)</v>
      </c>
      <c r="Z68" s="15" t="str">
        <f t="shared" si="9"/>
        <v>Exercise price of a purchase option</v>
      </c>
      <c r="AC68" s="20"/>
      <c r="AN68" s="18"/>
      <c r="AO68" s="18"/>
    </row>
    <row r="69" spans="1:49" x14ac:dyDescent="0.25">
      <c r="C69" s="23" t="s">
        <v>77</v>
      </c>
      <c r="D69" s="15" t="s">
        <v>78</v>
      </c>
      <c r="G69" s="20"/>
      <c r="Y69" s="15" t="str">
        <f t="shared" si="9"/>
        <v>(e)</v>
      </c>
      <c r="Z69" s="15" t="str">
        <f t="shared" si="9"/>
        <v>Payments of penalties for terminating the lease</v>
      </c>
      <c r="AC69" s="20"/>
      <c r="AN69" s="18"/>
      <c r="AO69" s="18"/>
    </row>
    <row r="70" spans="1:49" s="5" customFormat="1" x14ac:dyDescent="0.25">
      <c r="A70" s="1"/>
      <c r="B70" s="10" t="s">
        <v>79</v>
      </c>
      <c r="C70" s="10"/>
      <c r="D70" s="10"/>
      <c r="E70" s="10"/>
      <c r="F70" s="10"/>
      <c r="G70" s="11">
        <f>G71+G72+H72-G73+G74+G75+H75</f>
        <v>444994053.70708799</v>
      </c>
      <c r="H70" s="43" t="s">
        <v>80</v>
      </c>
      <c r="I70" s="43"/>
      <c r="J70" s="43"/>
      <c r="K70" s="44" t="s">
        <v>81</v>
      </c>
      <c r="L70" s="44"/>
      <c r="M70" s="44" t="s">
        <v>82</v>
      </c>
      <c r="N70" s="44"/>
      <c r="O70" s="45" t="s">
        <v>83</v>
      </c>
      <c r="P70" s="45"/>
      <c r="Q70" s="45" t="s">
        <v>84</v>
      </c>
      <c r="R70" s="45" t="s">
        <v>85</v>
      </c>
      <c r="S70" s="45" t="s">
        <v>86</v>
      </c>
      <c r="T70" s="46"/>
      <c r="U70" s="46" t="s">
        <v>87</v>
      </c>
      <c r="V70" s="46"/>
      <c r="W70" s="1"/>
      <c r="X70" s="10" t="s">
        <v>88</v>
      </c>
      <c r="Y70" s="10"/>
      <c r="Z70" s="10"/>
      <c r="AA70" s="10"/>
      <c r="AB70" s="10"/>
      <c r="AC70" s="11">
        <f>AC71+AC72-AC73+AC74+AC75</f>
        <v>0</v>
      </c>
      <c r="AD70" s="11"/>
      <c r="AE70" s="11"/>
      <c r="AF70" s="11"/>
      <c r="AG70" s="47"/>
      <c r="AH70" s="47"/>
      <c r="AI70" s="47"/>
      <c r="AJ70" s="47"/>
      <c r="AK70" s="12"/>
      <c r="AL70" s="12"/>
      <c r="AM70" s="12"/>
      <c r="AN70" s="13"/>
      <c r="AO70" s="13"/>
      <c r="AP70" s="13"/>
      <c r="AQ70" s="13"/>
      <c r="AR70" s="13"/>
      <c r="AS70" s="13"/>
      <c r="AT70" s="13"/>
      <c r="AU70" s="13"/>
      <c r="AV70" s="13"/>
      <c r="AW70" s="1"/>
    </row>
    <row r="71" spans="1:49" x14ac:dyDescent="0.25">
      <c r="C71" s="23" t="s">
        <v>21</v>
      </c>
      <c r="D71" s="15" t="s">
        <v>89</v>
      </c>
      <c r="G71" s="24">
        <f>IF(G$12="Yearly",-NPV(G63*12,N124:N303),-NPV(G63,N124:N303))</f>
        <v>332662053.70708799</v>
      </c>
      <c r="H71" s="43"/>
      <c r="I71" s="43"/>
      <c r="J71" s="43"/>
      <c r="K71" s="45" t="s">
        <v>90</v>
      </c>
      <c r="L71" s="45"/>
      <c r="M71" s="45" t="s">
        <v>91</v>
      </c>
      <c r="N71" s="45"/>
      <c r="O71" s="45" t="s">
        <v>90</v>
      </c>
      <c r="P71" s="45"/>
      <c r="Q71" s="45" t="s">
        <v>92</v>
      </c>
      <c r="R71" s="45" t="s">
        <v>92</v>
      </c>
      <c r="S71" s="45" t="s">
        <v>92</v>
      </c>
      <c r="T71" s="46"/>
      <c r="U71" s="46" t="s">
        <v>93</v>
      </c>
      <c r="V71" s="46"/>
      <c r="Y71" s="15" t="str">
        <f t="shared" ref="Y71:Z71" si="10">C71</f>
        <v>(a)</v>
      </c>
      <c r="Z71" s="15" t="str">
        <f t="shared" si="10"/>
        <v>Present value of the lease payments</v>
      </c>
      <c r="AC71" s="24">
        <f>IF(AC30="payable at the end",IF(AC$12="Yearly",-NPV(AC63*12,AK124:AK303),-NPV(AC63,AK124:AK303)),IF(AK124="",0,IF(AC$12="Yearly",-AK124-NPV(AC63*12,AK125:AK303),-NPV(AC63,AK125:AK303))))</f>
        <v>0</v>
      </c>
      <c r="AD71" s="24"/>
      <c r="AE71" s="24"/>
      <c r="AF71" s="24"/>
      <c r="AN71" s="18"/>
      <c r="AO71" s="18"/>
    </row>
    <row r="72" spans="1:49" x14ac:dyDescent="0.25">
      <c r="C72" s="23" t="s">
        <v>32</v>
      </c>
      <c r="D72" s="15" t="s">
        <v>94</v>
      </c>
      <c r="G72" s="42">
        <f>IF(H16="[Expired in 2018]",0,IF(AND($G$14&gt;DATEVALUE("2018/01/01"),$G$16=DATEVALUE("2019/01/01")),IF(G13="NA",0,IF(OR(H18=1,H19=1,J18=1,J19=1,L18=1,L19=1,N18=1,N19=1,P18=1,P19=1,R18=1,R19=1,T18=1,T19=1,V18=1,V19=1),IF(OR(G40="Yes",G53="Yes"),(H43-H42)*G41+(J43-J42)*I41+(L43-L42)*K41+(N43-N42)*M41+(P43-P42)*O41+(R43-R42)*Q41+(T43-T42)*S41+(V43-V42)*U41+(H56-H55)*G54+(J56-J55)*I54+(L56-L55)*K54+(N56-N55)*M54+(P56-P55)*O54+(R56-R55)*Q54+(T56-T55)*S54+(V56-V55)*U54,0),IF(G30="payable at the beginning",IF(OR(G40="Yes",G53="Yes"),(H43-H42)*G41+(J43-J42)*I41+(L43-L42)*K41+(N43-N42)*M41+(P43-P42)*O41+(R43-R42)*Q41+(T43-T42)*S41+(V43-V42)*U41+(H56-H55)*G54+(J56-J55)*I54+(L56-L55)*K54+(N56-N55)*M54+(P56-P55)*O54+(R56-R55)*Q54+(T56-T55)*S54+(V56-V55)*U54+V124,V124),IF(OR(G40="Yes",G53="Yes"),(H43-H42)*G41+(J43-J42)*I41+(L43-L42)*K41+(N43-N42)*M41+(P43-P42)*O41+(R43-R42)*Q41+(T43-T42)*S41+(V43-V42)*U41+(H56-H55)*G54+(J56-J55)*I54+(L56-L55)*K54+(N56-N55)*M54+(P56-P55)*O54+(R56-R55)*Q54+(T56-T55)*S54+(V56-V55)*U54,0))))-K72+H44*G41-U72,IF(G13="NA",0,IF(OR(H18=1,H19=1,J18=1,J19=1,L18=1,L19=1,N18=1,N19=1,P18=1,P19=1,R18=1,R19=1,T18=1,T19=1,V18=1,V19=1),IF(OR(G40="Yes",G53="Yes"),(H43-H42)*G41+(J43-J42)*I41+(L43-L42)*K41+(N43-N42)*M41+(P43-P42)*O41+(R43-R42)*Q41+(T43-T42)*S41+(V43-V42)*U41+(H56-H55)*G54+(J56-J55)*I54+(L56-L55)*K54+(N56-N55)*M54+(P56-P55)*O54+(R56-R55)*Q54+(T56-T55)*S54+(V56-V55)*U54,0),IF(G30="payable at the beginning",IF(OR(G40="Yes",G53="Yes"),(H43-H42)*G41+(J43-J42)*I41+(L43-L42)*K41+(N43-N42)*M41+(P43-P42)*O41+(R43-R42)*Q41+(T43-T42)*S41+(V43-V42)*U41+(H56-H55)*G54+(J56-J55)*I54+(L56-L55)*K54+(N56-N55)*M54+(P56-P55)*O54+(R56-R55)*Q54+(T56-T55)*S54+(V56-V55)*U54+V124,V124),IF(OR(G40="Yes",G53="Yes"),(H43-H42)*G41+(J43-J42)*I41+(L43-L42)*K41+(N43-N42)*M41+(P43-P42)*O41+(R43-R42)*Q41+(T43-T42)*S41+(V43-V42)*U41+(H56-H55)*G54+(J56-J55)*I54+(L56-L55)*K54+(N56-N55)*M54+(P56-P55)*O54+(R56-R55)*Q54+(T56-T55)*S54+(V56-V55)*U54,0))))-K72+H44*G41))</f>
        <v>112332000</v>
      </c>
      <c r="H72" s="17">
        <f>IF($G$16="NA",0,IF($G$16=DATEVALUE("2018/01/01"),O72,U72))</f>
        <v>0</v>
      </c>
      <c r="I72" s="17" t="s">
        <v>95</v>
      </c>
      <c r="K72" s="48"/>
      <c r="M72" s="48"/>
      <c r="O72" s="17">
        <f>K72+M72</f>
        <v>0</v>
      </c>
      <c r="Q72" s="48"/>
      <c r="R72" s="48"/>
      <c r="S72" s="18">
        <f>IF(OR($G$13="NA",$G$13=0),0,IF($G$16=DATEVALUE("2019/01/01"),-O72/($G$13+12)*12-Q72/$H$14*H15,-O72/($G$13)*12-Q72/$H$14*H15))</f>
        <v>0</v>
      </c>
      <c r="U72" s="17">
        <f>O72+Q72+R72+S72</f>
        <v>0</v>
      </c>
      <c r="Y72" s="34"/>
      <c r="Z72" s="34"/>
      <c r="AA72" s="34"/>
      <c r="AB72" s="34"/>
      <c r="AC72" s="49"/>
      <c r="AN72" s="18"/>
      <c r="AO72" s="18"/>
    </row>
    <row r="73" spans="1:49" x14ac:dyDescent="0.25">
      <c r="C73" s="23" t="s">
        <v>96</v>
      </c>
      <c r="D73" s="15" t="s">
        <v>97</v>
      </c>
      <c r="G73" s="20"/>
      <c r="H73" s="43" t="s">
        <v>98</v>
      </c>
      <c r="I73" s="43"/>
      <c r="J73" s="43"/>
      <c r="K73" s="44" t="s">
        <v>81</v>
      </c>
      <c r="L73" s="44"/>
      <c r="M73" s="44" t="s">
        <v>99</v>
      </c>
      <c r="N73" s="44"/>
      <c r="O73" s="45" t="s">
        <v>83</v>
      </c>
      <c r="P73" s="45"/>
      <c r="Q73" s="45" t="s">
        <v>100</v>
      </c>
      <c r="R73" s="45" t="s">
        <v>101</v>
      </c>
      <c r="S73" s="45" t="s">
        <v>86</v>
      </c>
      <c r="T73" s="46"/>
      <c r="U73" s="46" t="s">
        <v>87</v>
      </c>
      <c r="V73" s="46"/>
      <c r="Y73" s="34"/>
      <c r="Z73" s="34"/>
      <c r="AA73" s="34"/>
      <c r="AB73" s="34"/>
      <c r="AC73" s="35"/>
      <c r="AN73" s="18"/>
      <c r="AO73" s="18"/>
    </row>
    <row r="74" spans="1:49" x14ac:dyDescent="0.25">
      <c r="C74" s="23" t="s">
        <v>75</v>
      </c>
      <c r="D74" s="15" t="s">
        <v>102</v>
      </c>
      <c r="G74" s="20"/>
      <c r="H74" s="43"/>
      <c r="I74" s="43"/>
      <c r="J74" s="43"/>
      <c r="K74" s="45" t="s">
        <v>90</v>
      </c>
      <c r="L74" s="45"/>
      <c r="M74" s="45" t="s">
        <v>90</v>
      </c>
      <c r="N74" s="45"/>
      <c r="O74" s="45" t="s">
        <v>103</v>
      </c>
      <c r="P74" s="45"/>
      <c r="Q74" s="45" t="s">
        <v>92</v>
      </c>
      <c r="R74" s="45" t="s">
        <v>92</v>
      </c>
      <c r="S74" s="45" t="s">
        <v>92</v>
      </c>
      <c r="T74" s="46"/>
      <c r="U74" s="46" t="s">
        <v>93</v>
      </c>
      <c r="V74" s="46"/>
      <c r="Y74" s="34"/>
      <c r="Z74" s="34"/>
      <c r="AA74" s="34"/>
      <c r="AB74" s="34"/>
      <c r="AC74" s="35"/>
      <c r="AN74" s="18"/>
      <c r="AO74" s="18"/>
    </row>
    <row r="75" spans="1:49" x14ac:dyDescent="0.25">
      <c r="C75" s="23" t="s">
        <v>77</v>
      </c>
      <c r="D75" s="15" t="s">
        <v>104</v>
      </c>
      <c r="G75" s="20"/>
      <c r="H75" s="17">
        <f>IF($G$16="NA",0,IF($G$16=DATEVALUE("2018/01/01"),O75,U75))</f>
        <v>0</v>
      </c>
      <c r="I75" s="17" t="s">
        <v>105</v>
      </c>
      <c r="K75" s="48"/>
      <c r="M75" s="48"/>
      <c r="O75" s="17">
        <f>K75+M75</f>
        <v>0</v>
      </c>
      <c r="Q75" s="48"/>
      <c r="R75" s="48"/>
      <c r="S75" s="18">
        <f>IF(OR($G$13="NA",$G$13=0),0,IF(G13=DATEVALUE("2019/01/01"),-O75/($G$13+12)*12-Q75/$H$14*H15,-O75/($G$13)*12-Q75/$H$14*H15))</f>
        <v>0</v>
      </c>
      <c r="U75" s="17">
        <f>O75+Q75+R75+S75</f>
        <v>0</v>
      </c>
      <c r="Y75" s="34"/>
      <c r="Z75" s="34"/>
      <c r="AA75" s="34"/>
      <c r="AB75" s="34"/>
      <c r="AC75" s="35"/>
      <c r="AN75" s="18"/>
      <c r="AO75" s="18"/>
    </row>
    <row r="76" spans="1:49" s="5" customFormat="1" x14ac:dyDescent="0.25">
      <c r="A76" s="1"/>
      <c r="B76" s="10" t="s">
        <v>106</v>
      </c>
      <c r="C76" s="10"/>
      <c r="D76" s="10"/>
      <c r="E76" s="10"/>
      <c r="F76" s="10"/>
      <c r="G76" s="11"/>
      <c r="H76" s="11"/>
      <c r="I76" s="11"/>
      <c r="J76" s="11"/>
      <c r="K76" s="47"/>
      <c r="L76" s="47"/>
      <c r="M76" s="47"/>
      <c r="N76" s="47"/>
      <c r="O76" s="12"/>
      <c r="P76" s="12"/>
      <c r="Q76" s="12"/>
      <c r="R76" s="13"/>
      <c r="S76" s="13"/>
      <c r="T76" s="13"/>
      <c r="U76" s="13"/>
      <c r="V76" s="13"/>
      <c r="W76" s="1"/>
      <c r="X76" s="10" t="str">
        <f>B76</f>
        <v>7. Lease modifications</v>
      </c>
      <c r="Y76" s="10"/>
      <c r="Z76" s="10"/>
      <c r="AA76" s="10"/>
      <c r="AB76" s="10"/>
      <c r="AC76" s="11"/>
      <c r="AD76" s="11"/>
      <c r="AE76" s="11"/>
      <c r="AF76" s="11"/>
      <c r="AG76" s="47"/>
      <c r="AH76" s="47"/>
      <c r="AI76" s="47"/>
      <c r="AJ76" s="47"/>
      <c r="AK76" s="12"/>
      <c r="AL76" s="12"/>
      <c r="AM76" s="12"/>
      <c r="AN76" s="13"/>
      <c r="AO76" s="13"/>
      <c r="AP76" s="13"/>
      <c r="AQ76" s="13"/>
      <c r="AR76" s="13"/>
      <c r="AS76" s="13"/>
      <c r="AT76" s="13"/>
      <c r="AU76" s="13"/>
      <c r="AV76" s="13"/>
      <c r="AW76" s="1"/>
    </row>
    <row r="77" spans="1:49" ht="5.0999999999999996" customHeight="1" x14ac:dyDescent="0.25">
      <c r="A77" s="50"/>
      <c r="B77" s="30"/>
      <c r="C77" s="51"/>
      <c r="D77" s="30"/>
      <c r="E77" s="30"/>
      <c r="F77" s="30"/>
      <c r="G77" s="42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32"/>
      <c r="S77" s="32"/>
      <c r="T77" s="32"/>
      <c r="U77" s="32"/>
      <c r="V77" s="32"/>
      <c r="W77" s="50"/>
      <c r="X77" s="30"/>
      <c r="Y77" s="30"/>
      <c r="Z77" s="30"/>
      <c r="AA77" s="30"/>
      <c r="AB77" s="30"/>
      <c r="AC77" s="42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32"/>
      <c r="AQ77" s="32"/>
      <c r="AR77" s="32"/>
      <c r="AS77" s="32"/>
      <c r="AT77" s="32"/>
      <c r="AU77" s="32"/>
      <c r="AV77" s="32"/>
      <c r="AW77" s="50"/>
    </row>
    <row r="78" spans="1:49" x14ac:dyDescent="0.25">
      <c r="A78" s="50"/>
      <c r="B78" s="30"/>
      <c r="C78" s="51"/>
      <c r="D78" s="30"/>
      <c r="E78" s="30"/>
      <c r="F78" s="30"/>
      <c r="G78" s="42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32"/>
      <c r="S78" s="32"/>
      <c r="T78" s="32"/>
      <c r="U78" s="32"/>
      <c r="V78" s="32"/>
      <c r="W78" s="50"/>
      <c r="X78" s="30"/>
      <c r="Y78" s="52" t="s">
        <v>21</v>
      </c>
      <c r="Z78" s="53" t="s">
        <v>107</v>
      </c>
      <c r="AA78" s="53"/>
      <c r="AB78" s="53"/>
      <c r="AC78" s="54" t="s">
        <v>108</v>
      </c>
      <c r="AD78" s="55"/>
      <c r="AE78" s="54" t="s">
        <v>109</v>
      </c>
      <c r="AF78" s="55"/>
      <c r="AG78" s="54" t="s">
        <v>110</v>
      </c>
      <c r="AH78" s="55"/>
      <c r="AI78" s="29"/>
      <c r="AJ78" s="29"/>
      <c r="AK78" s="29"/>
      <c r="AL78" s="29"/>
      <c r="AM78" s="29"/>
      <c r="AN78" s="29"/>
      <c r="AO78" s="29"/>
      <c r="AP78" s="32"/>
      <c r="AQ78" s="32"/>
      <c r="AR78" s="32"/>
      <c r="AS78" s="32"/>
      <c r="AT78" s="32"/>
      <c r="AU78" s="32"/>
      <c r="AV78" s="32"/>
      <c r="AW78" s="50"/>
    </row>
    <row r="79" spans="1:49" x14ac:dyDescent="0.25">
      <c r="A79" s="50"/>
      <c r="B79" s="30"/>
      <c r="C79" s="51"/>
      <c r="D79" s="51"/>
      <c r="E79" s="30"/>
      <c r="F79" s="30"/>
      <c r="G79" s="42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32"/>
      <c r="S79" s="32"/>
      <c r="T79" s="32"/>
      <c r="U79" s="32"/>
      <c r="V79" s="32"/>
      <c r="W79" s="50"/>
      <c r="X79" s="30"/>
      <c r="Y79" s="56"/>
      <c r="Z79" s="57" t="s">
        <v>23</v>
      </c>
      <c r="AA79" s="58" t="s">
        <v>111</v>
      </c>
      <c r="AB79" s="58"/>
      <c r="AC79" s="59"/>
      <c r="AD79" s="60"/>
      <c r="AE79" s="61"/>
      <c r="AF79" s="60"/>
      <c r="AG79" s="61"/>
      <c r="AH79" s="60"/>
      <c r="AI79" s="29"/>
      <c r="AJ79" s="29"/>
      <c r="AK79" s="29"/>
      <c r="AL79" s="29"/>
      <c r="AM79" s="29"/>
      <c r="AN79" s="29"/>
      <c r="AO79" s="29"/>
      <c r="AP79" s="32"/>
      <c r="AQ79" s="32"/>
      <c r="AR79" s="32"/>
      <c r="AS79" s="32"/>
      <c r="AT79" s="32"/>
      <c r="AU79" s="32"/>
      <c r="AV79" s="32"/>
      <c r="AW79" s="50"/>
    </row>
    <row r="80" spans="1:49" x14ac:dyDescent="0.25">
      <c r="A80" s="50"/>
      <c r="B80" s="30"/>
      <c r="C80" s="51"/>
      <c r="D80" s="30"/>
      <c r="E80" s="51"/>
      <c r="F80" s="30"/>
      <c r="G80" s="42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32"/>
      <c r="S80" s="32"/>
      <c r="T80" s="32"/>
      <c r="U80" s="32"/>
      <c r="V80" s="32"/>
      <c r="W80" s="50"/>
      <c r="X80" s="30"/>
      <c r="Y80" s="62"/>
      <c r="Z80" s="63"/>
      <c r="AA80" s="64" t="s">
        <v>24</v>
      </c>
      <c r="AB80" s="63" t="s">
        <v>71</v>
      </c>
      <c r="AC80" s="65">
        <f>G62</f>
        <v>7.8E-2</v>
      </c>
      <c r="AD80" s="66"/>
      <c r="AE80" s="65">
        <f>AG80-AC80</f>
        <v>-7.8E-2</v>
      </c>
      <c r="AF80" s="66"/>
      <c r="AG80" s="65">
        <f>AC62</f>
        <v>0</v>
      </c>
      <c r="AH80" s="66"/>
      <c r="AI80" s="29"/>
      <c r="AJ80" s="29"/>
      <c r="AK80" s="29"/>
      <c r="AL80" s="29"/>
      <c r="AM80" s="29"/>
      <c r="AN80" s="29"/>
      <c r="AO80" s="29"/>
      <c r="AP80" s="32"/>
      <c r="AQ80" s="32"/>
      <c r="AR80" s="32"/>
      <c r="AS80" s="32"/>
      <c r="AT80" s="32"/>
      <c r="AU80" s="32"/>
      <c r="AV80" s="32"/>
      <c r="AW80" s="50"/>
    </row>
    <row r="81" spans="1:49" x14ac:dyDescent="0.25">
      <c r="A81" s="50"/>
      <c r="B81" s="30"/>
      <c r="C81" s="51"/>
      <c r="D81" s="30"/>
      <c r="E81" s="51"/>
      <c r="F81" s="30"/>
      <c r="G81" s="42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32"/>
      <c r="S81" s="32"/>
      <c r="T81" s="32"/>
      <c r="U81" s="32"/>
      <c r="V81" s="32"/>
      <c r="W81" s="50"/>
      <c r="X81" s="30"/>
      <c r="Y81" s="67"/>
      <c r="Z81" s="68"/>
      <c r="AA81" s="69" t="s">
        <v>24</v>
      </c>
      <c r="AB81" s="68" t="s">
        <v>72</v>
      </c>
      <c r="AC81" s="70">
        <f>AC80/12</f>
        <v>6.4999999999999997E-3</v>
      </c>
      <c r="AD81" s="71"/>
      <c r="AE81" s="70">
        <f>AG81-AC81</f>
        <v>-6.4999999999999997E-3</v>
      </c>
      <c r="AF81" s="71"/>
      <c r="AG81" s="70">
        <f>AG80/12</f>
        <v>0</v>
      </c>
      <c r="AH81" s="71"/>
      <c r="AI81" s="29"/>
      <c r="AJ81" s="29"/>
      <c r="AK81" s="29"/>
      <c r="AL81" s="29"/>
      <c r="AM81" s="29"/>
      <c r="AN81" s="29"/>
      <c r="AO81" s="29"/>
      <c r="AP81" s="32"/>
      <c r="AQ81" s="32"/>
      <c r="AR81" s="32"/>
      <c r="AS81" s="32"/>
      <c r="AT81" s="32"/>
      <c r="AU81" s="32"/>
      <c r="AV81" s="32"/>
      <c r="AW81" s="50"/>
    </row>
    <row r="82" spans="1:49" x14ac:dyDescent="0.25">
      <c r="A82" s="50"/>
      <c r="B82" s="30"/>
      <c r="C82" s="51"/>
      <c r="D82" s="51"/>
      <c r="E82" s="30"/>
      <c r="F82" s="30"/>
      <c r="G82" s="42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32"/>
      <c r="S82" s="32"/>
      <c r="T82" s="32"/>
      <c r="U82" s="32"/>
      <c r="V82" s="32"/>
      <c r="W82" s="50"/>
      <c r="X82" s="30"/>
      <c r="Y82" s="67"/>
      <c r="Z82" s="69" t="s">
        <v>27</v>
      </c>
      <c r="AA82" s="68" t="s">
        <v>112</v>
      </c>
      <c r="AB82" s="68"/>
      <c r="AC82" s="72">
        <f>IF(AC14="",0,IF(AC30="payable at the end",IF(AC$12="Yearly",-NPV(AC81*12,AU124:AU303),-NPV(AC81,AU124:AU303)),IF(AU124="",IF(AC$12="Yearly",0-NPV(AC81*12,AU125:AU303),0-NPV(AC81,AU125:AU303)),IF(AC$12="Yearly",-AU124-NPV(AC81*12,AU125:AU303),-AU124-NPV(AC81,AU125:AU303)))))</f>
        <v>0</v>
      </c>
      <c r="AD82" s="71"/>
      <c r="AE82" s="72">
        <f>AG82-AC82</f>
        <v>0</v>
      </c>
      <c r="AF82" s="71"/>
      <c r="AG82" s="72">
        <f>IF(AC14="",0,IF(AC30="payable at the end",IF(AC$12="Yearly",-NPV(AG81*12,AU124:AU303),-NPV(AG81,AU124:AU303)),IF(AU124="",IF(AC$12="Yearly",0-NPV(AG81*12,AU125:AU303),0-NPV(AG81,AU125:AU303)),IF(AC$12="Yearly",-AU124-NPV(AG81*12,AU125:AU303),-AU124-NPV(AG81,AU125:AU303)))))</f>
        <v>0</v>
      </c>
      <c r="AH82" s="71"/>
      <c r="AI82" s="29"/>
      <c r="AJ82" s="29"/>
      <c r="AK82" s="29"/>
      <c r="AL82" s="29"/>
      <c r="AM82" s="29"/>
      <c r="AN82" s="29"/>
      <c r="AO82" s="29"/>
      <c r="AP82" s="32"/>
      <c r="AQ82" s="32"/>
      <c r="AR82" s="32"/>
      <c r="AS82" s="32"/>
      <c r="AT82" s="32"/>
      <c r="AU82" s="32"/>
      <c r="AV82" s="32"/>
      <c r="AW82" s="50"/>
    </row>
    <row r="83" spans="1:49" ht="5.0999999999999996" customHeight="1" x14ac:dyDescent="0.25">
      <c r="A83" s="50"/>
      <c r="B83" s="30"/>
      <c r="C83" s="51"/>
      <c r="D83" s="30"/>
      <c r="E83" s="30"/>
      <c r="F83" s="30"/>
      <c r="G83" s="42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32"/>
      <c r="S83" s="32"/>
      <c r="T83" s="32"/>
      <c r="U83" s="32"/>
      <c r="V83" s="32"/>
      <c r="W83" s="50"/>
      <c r="X83" s="30"/>
      <c r="Y83" s="30"/>
      <c r="Z83" s="30"/>
      <c r="AA83" s="30"/>
      <c r="AB83" s="30"/>
      <c r="AC83" s="42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32"/>
      <c r="AQ83" s="32"/>
      <c r="AR83" s="32"/>
      <c r="AS83" s="32"/>
      <c r="AT83" s="32"/>
      <c r="AU83" s="32"/>
      <c r="AV83" s="32"/>
      <c r="AW83" s="50"/>
    </row>
    <row r="84" spans="1:49" x14ac:dyDescent="0.25">
      <c r="A84" s="50"/>
      <c r="B84" s="30"/>
      <c r="C84" s="51"/>
      <c r="D84" s="30"/>
      <c r="E84" s="30"/>
      <c r="F84" s="30"/>
      <c r="G84" s="42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32"/>
      <c r="S84" s="32"/>
      <c r="T84" s="32"/>
      <c r="U84" s="32"/>
      <c r="V84" s="32"/>
      <c r="W84" s="50"/>
      <c r="X84" s="30"/>
      <c r="Y84" s="52" t="s">
        <v>32</v>
      </c>
      <c r="Z84" s="53" t="s">
        <v>113</v>
      </c>
      <c r="AA84" s="53"/>
      <c r="AB84" s="53"/>
      <c r="AC84" s="54" t="s">
        <v>108</v>
      </c>
      <c r="AD84" s="55"/>
      <c r="AE84" s="54" t="s">
        <v>109</v>
      </c>
      <c r="AF84" s="55"/>
      <c r="AG84" s="54" t="s">
        <v>110</v>
      </c>
      <c r="AH84" s="55"/>
      <c r="AI84" s="29"/>
      <c r="AJ84" s="29"/>
      <c r="AK84" s="29"/>
      <c r="AL84" s="29"/>
      <c r="AM84" s="29"/>
      <c r="AN84" s="29"/>
      <c r="AO84" s="29"/>
      <c r="AP84" s="32"/>
      <c r="AQ84" s="32"/>
      <c r="AR84" s="32"/>
      <c r="AS84" s="32"/>
      <c r="AT84" s="32"/>
      <c r="AU84" s="32"/>
      <c r="AV84" s="32"/>
      <c r="AW84" s="50"/>
    </row>
    <row r="85" spans="1:49" x14ac:dyDescent="0.25">
      <c r="A85" s="50"/>
      <c r="B85" s="30"/>
      <c r="C85" s="51"/>
      <c r="D85" s="51"/>
      <c r="E85" s="30"/>
      <c r="F85" s="30"/>
      <c r="G85" s="42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32"/>
      <c r="S85" s="32"/>
      <c r="T85" s="32"/>
      <c r="U85" s="32"/>
      <c r="V85" s="32"/>
      <c r="W85" s="50"/>
      <c r="X85" s="30"/>
      <c r="Y85" s="67"/>
      <c r="Z85" s="69" t="s">
        <v>23</v>
      </c>
      <c r="AA85" s="68" t="s">
        <v>112</v>
      </c>
      <c r="AB85" s="68"/>
      <c r="AC85" s="72">
        <f>AG82</f>
        <v>0</v>
      </c>
      <c r="AD85" s="71"/>
      <c r="AE85" s="72">
        <f>AG85-AC85</f>
        <v>0</v>
      </c>
      <c r="AF85" s="71"/>
      <c r="AG85" s="72">
        <f>AC71</f>
        <v>0</v>
      </c>
      <c r="AH85" s="71"/>
      <c r="AI85" s="29"/>
      <c r="AJ85" s="29"/>
      <c r="AK85" s="29"/>
      <c r="AL85" s="29"/>
      <c r="AM85" s="29"/>
      <c r="AN85" s="29"/>
      <c r="AO85" s="29"/>
      <c r="AP85" s="32"/>
      <c r="AQ85" s="32"/>
      <c r="AR85" s="32"/>
      <c r="AS85" s="32"/>
      <c r="AT85" s="32"/>
      <c r="AU85" s="32"/>
      <c r="AV85" s="32"/>
      <c r="AW85" s="50"/>
    </row>
    <row r="86" spans="1:49" ht="5.0999999999999996" customHeight="1" x14ac:dyDescent="0.25">
      <c r="A86" s="50"/>
      <c r="B86" s="30"/>
      <c r="C86" s="51"/>
      <c r="D86" s="30"/>
      <c r="E86" s="30"/>
      <c r="F86" s="30"/>
      <c r="G86" s="42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32"/>
      <c r="S86" s="32"/>
      <c r="T86" s="32"/>
      <c r="U86" s="32"/>
      <c r="V86" s="32"/>
      <c r="W86" s="50"/>
      <c r="X86" s="30"/>
      <c r="Y86" s="30"/>
      <c r="Z86" s="30"/>
      <c r="AA86" s="30"/>
      <c r="AB86" s="30"/>
      <c r="AC86" s="42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32"/>
      <c r="AQ86" s="32"/>
      <c r="AR86" s="32"/>
      <c r="AS86" s="32"/>
      <c r="AT86" s="32"/>
      <c r="AU86" s="32"/>
      <c r="AV86" s="32"/>
      <c r="AW86" s="50"/>
    </row>
    <row r="87" spans="1:49" x14ac:dyDescent="0.25">
      <c r="A87" s="50"/>
      <c r="B87" s="30"/>
      <c r="C87" s="51"/>
      <c r="D87" s="30"/>
      <c r="E87" s="30"/>
      <c r="F87" s="30"/>
      <c r="G87" s="42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32"/>
      <c r="S87" s="32"/>
      <c r="T87" s="32"/>
      <c r="U87" s="32"/>
      <c r="V87" s="32"/>
      <c r="W87" s="50"/>
      <c r="X87" s="30"/>
      <c r="Y87" s="73" t="s">
        <v>38</v>
      </c>
      <c r="Z87" s="74" t="s">
        <v>114</v>
      </c>
      <c r="AA87" s="74"/>
      <c r="AB87" s="74"/>
      <c r="AC87" s="75" t="s">
        <v>108</v>
      </c>
      <c r="AD87" s="76"/>
      <c r="AE87" s="75" t="s">
        <v>109</v>
      </c>
      <c r="AF87" s="76"/>
      <c r="AG87" s="75" t="s">
        <v>110</v>
      </c>
      <c r="AH87" s="76"/>
      <c r="AI87" s="29"/>
      <c r="AJ87" s="29"/>
      <c r="AK87" s="29"/>
      <c r="AL87" s="29"/>
      <c r="AM87" s="29"/>
      <c r="AN87" s="29"/>
      <c r="AO87" s="29"/>
      <c r="AP87" s="32"/>
      <c r="AQ87" s="32"/>
      <c r="AR87" s="32"/>
      <c r="AS87" s="32"/>
      <c r="AT87" s="32"/>
      <c r="AU87" s="32"/>
      <c r="AV87" s="32"/>
      <c r="AW87" s="50"/>
    </row>
    <row r="88" spans="1:49" x14ac:dyDescent="0.25">
      <c r="A88" s="50"/>
      <c r="B88" s="30"/>
      <c r="C88" s="51"/>
      <c r="D88" s="51"/>
      <c r="E88" s="30"/>
      <c r="F88" s="30"/>
      <c r="G88" s="42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32"/>
      <c r="S88" s="32"/>
      <c r="T88" s="32"/>
      <c r="U88" s="32"/>
      <c r="V88" s="32"/>
      <c r="W88" s="50"/>
      <c r="X88" s="30"/>
      <c r="Y88" s="77"/>
      <c r="Z88" s="78" t="s">
        <v>23</v>
      </c>
      <c r="AA88" s="79" t="s">
        <v>115</v>
      </c>
      <c r="AB88" s="79"/>
      <c r="AC88" s="80">
        <f>IF(ISERROR(G11-AC2),0,G11-AC2)</f>
        <v>0</v>
      </c>
      <c r="AD88" s="81" t="str">
        <f>IF(AC$12="Monthly","months",IF(AC$12="Yearly","years",""))</f>
        <v>months</v>
      </c>
      <c r="AE88" s="80">
        <f>AG88-AC88</f>
        <v>0</v>
      </c>
      <c r="AF88" s="81" t="str">
        <f>IF(AC$12="Monthly","months",IF(AC$12="Yearly","years",""))</f>
        <v>months</v>
      </c>
      <c r="AG88" s="80">
        <f>IF(AC11="NA",0,AC11)</f>
        <v>0</v>
      </c>
      <c r="AH88" s="82" t="str">
        <f>IF(AC$12="Monthly","months",IF(AC$12="Yearly","years",""))</f>
        <v>months</v>
      </c>
      <c r="AI88" s="29"/>
      <c r="AJ88" s="29"/>
      <c r="AK88" s="29"/>
      <c r="AL88" s="29"/>
      <c r="AM88" s="29"/>
      <c r="AN88" s="29"/>
      <c r="AO88" s="29"/>
      <c r="AP88" s="32"/>
      <c r="AQ88" s="32"/>
      <c r="AR88" s="32"/>
      <c r="AS88" s="32"/>
      <c r="AT88" s="32"/>
      <c r="AU88" s="32"/>
      <c r="AV88" s="32"/>
      <c r="AW88" s="50"/>
    </row>
    <row r="89" spans="1:49" x14ac:dyDescent="0.25">
      <c r="A89" s="50"/>
      <c r="B89" s="30"/>
      <c r="C89" s="51"/>
      <c r="D89" s="51"/>
      <c r="E89" s="30"/>
      <c r="F89" s="30"/>
      <c r="G89" s="42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32"/>
      <c r="S89" s="32"/>
      <c r="T89" s="32"/>
      <c r="U89" s="32"/>
      <c r="V89" s="32"/>
      <c r="W89" s="50"/>
      <c r="X89" s="30"/>
      <c r="Y89" s="77"/>
      <c r="Z89" s="78" t="s">
        <v>116</v>
      </c>
      <c r="AA89" s="79" t="s">
        <v>112</v>
      </c>
      <c r="AB89" s="79"/>
      <c r="AC89" s="80">
        <f>IF(AF124="",0,AF124)</f>
        <v>0</v>
      </c>
      <c r="AD89" s="81"/>
      <c r="AE89" s="80">
        <f>AG89-AC89</f>
        <v>0</v>
      </c>
      <c r="AF89" s="81"/>
      <c r="AG89" s="80">
        <f>AC82</f>
        <v>0</v>
      </c>
      <c r="AH89" s="82"/>
      <c r="AI89" s="29"/>
      <c r="AJ89" s="29"/>
      <c r="AK89" s="29"/>
      <c r="AL89" s="29"/>
      <c r="AM89" s="29"/>
      <c r="AN89" s="29"/>
      <c r="AO89" s="29"/>
      <c r="AP89" s="32"/>
      <c r="AQ89" s="32"/>
      <c r="AR89" s="32"/>
      <c r="AS89" s="32"/>
      <c r="AT89" s="32"/>
      <c r="AU89" s="32"/>
      <c r="AV89" s="32"/>
      <c r="AW89" s="50"/>
    </row>
    <row r="90" spans="1:49" x14ac:dyDescent="0.25">
      <c r="A90" s="50"/>
      <c r="B90" s="30"/>
      <c r="C90" s="51"/>
      <c r="D90" s="51"/>
      <c r="E90" s="30"/>
      <c r="F90" s="30"/>
      <c r="G90" s="42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32"/>
      <c r="S90" s="32"/>
      <c r="T90" s="32"/>
      <c r="U90" s="32"/>
      <c r="V90" s="32"/>
      <c r="W90" s="50"/>
      <c r="X90" s="30"/>
      <c r="Y90" s="62"/>
      <c r="Z90" s="64" t="s">
        <v>27</v>
      </c>
      <c r="AA90" s="58" t="s">
        <v>117</v>
      </c>
      <c r="AB90" s="63"/>
      <c r="AC90" s="83"/>
      <c r="AD90" s="84"/>
      <c r="AE90" s="83"/>
      <c r="AF90" s="84"/>
      <c r="AG90" s="83"/>
      <c r="AH90" s="66"/>
      <c r="AI90" s="29"/>
      <c r="AJ90" s="29"/>
      <c r="AK90" s="29"/>
      <c r="AL90" s="29"/>
      <c r="AM90" s="29"/>
      <c r="AN90" s="29"/>
      <c r="AO90" s="29"/>
      <c r="AP90" s="32"/>
      <c r="AQ90" s="32"/>
      <c r="AR90" s="32"/>
      <c r="AS90" s="32"/>
      <c r="AT90" s="32"/>
      <c r="AU90" s="32"/>
      <c r="AV90" s="32"/>
      <c r="AW90" s="50"/>
    </row>
    <row r="91" spans="1:49" x14ac:dyDescent="0.25">
      <c r="A91" s="50"/>
      <c r="B91" s="30"/>
      <c r="C91" s="51"/>
      <c r="D91" s="51"/>
      <c r="E91" s="51"/>
      <c r="F91" s="51"/>
      <c r="G91" s="42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32"/>
      <c r="S91" s="32"/>
      <c r="T91" s="32"/>
      <c r="U91" s="32"/>
      <c r="V91" s="32"/>
      <c r="W91" s="50"/>
      <c r="X91" s="30"/>
      <c r="Y91" s="67"/>
      <c r="Z91" s="69"/>
      <c r="AA91" s="69" t="s">
        <v>24</v>
      </c>
      <c r="AB91" s="69" t="s">
        <v>118</v>
      </c>
      <c r="AC91" s="85" t="str">
        <f>IF(OR(AE88=0,AE88&gt;0),"NA",IF(AN124="",0,AN124))</f>
        <v>NA</v>
      </c>
      <c r="AD91" s="71"/>
      <c r="AE91" s="85" t="str">
        <f>IF(OR(AE88=0,AE88&gt;0),"NA",AG91-AC91)</f>
        <v>NA</v>
      </c>
      <c r="AF91" s="71"/>
      <c r="AG91" s="85" t="str">
        <f>IF(OR(AE88=0,AE88&gt;0),"NA",IF(ISERROR(AC91/AC88*AG88),0,AC91/AC88*AG88))</f>
        <v>NA</v>
      </c>
      <c r="AH91" s="71"/>
      <c r="AI91" s="29"/>
      <c r="AJ91" s="29"/>
      <c r="AK91" s="29"/>
      <c r="AL91" s="29"/>
      <c r="AM91" s="29"/>
      <c r="AN91" s="29"/>
      <c r="AO91" s="29"/>
      <c r="AP91" s="32"/>
      <c r="AQ91" s="32"/>
      <c r="AR91" s="32"/>
      <c r="AS91" s="32"/>
      <c r="AT91" s="32"/>
      <c r="AU91" s="32"/>
      <c r="AV91" s="32"/>
      <c r="AW91" s="50"/>
    </row>
    <row r="92" spans="1:49" ht="5.0999999999999996" customHeight="1" x14ac:dyDescent="0.25">
      <c r="A92" s="50"/>
      <c r="B92" s="30"/>
      <c r="C92" s="51"/>
      <c r="D92" s="30"/>
      <c r="E92" s="30"/>
      <c r="F92" s="30"/>
      <c r="G92" s="42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32"/>
      <c r="S92" s="32"/>
      <c r="T92" s="32"/>
      <c r="U92" s="32"/>
      <c r="V92" s="32"/>
      <c r="W92" s="50"/>
      <c r="X92" s="30"/>
      <c r="Y92" s="30"/>
      <c r="Z92" s="30"/>
      <c r="AA92" s="30"/>
      <c r="AB92" s="30"/>
      <c r="AC92" s="42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32"/>
      <c r="AQ92" s="32"/>
      <c r="AR92" s="32"/>
      <c r="AS92" s="32"/>
      <c r="AT92" s="32"/>
      <c r="AU92" s="32"/>
      <c r="AV92" s="32"/>
      <c r="AW92" s="50"/>
    </row>
    <row r="93" spans="1:49" x14ac:dyDescent="0.25">
      <c r="A93" s="50"/>
      <c r="B93" s="30"/>
      <c r="C93" s="51"/>
      <c r="D93" s="30"/>
      <c r="E93" s="30"/>
      <c r="F93" s="30"/>
      <c r="G93" s="42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32"/>
      <c r="S93" s="32"/>
      <c r="T93" s="32"/>
      <c r="U93" s="32"/>
      <c r="V93" s="32"/>
      <c r="W93" s="50"/>
      <c r="X93" s="30"/>
      <c r="Y93" s="73" t="s">
        <v>119</v>
      </c>
      <c r="Z93" s="74" t="s">
        <v>120</v>
      </c>
      <c r="AA93" s="74"/>
      <c r="AB93" s="74"/>
      <c r="AC93" s="75" t="s">
        <v>108</v>
      </c>
      <c r="AD93" s="76"/>
      <c r="AE93" s="75" t="s">
        <v>109</v>
      </c>
      <c r="AF93" s="76"/>
      <c r="AG93" s="75" t="s">
        <v>121</v>
      </c>
      <c r="AH93" s="76"/>
      <c r="AI93" s="29"/>
      <c r="AJ93" s="29"/>
      <c r="AK93" s="29"/>
      <c r="AL93" s="29"/>
      <c r="AM93" s="29"/>
      <c r="AN93" s="29"/>
      <c r="AO93" s="29"/>
      <c r="AP93" s="32"/>
      <c r="AQ93" s="32"/>
      <c r="AR93" s="32"/>
      <c r="AS93" s="32"/>
      <c r="AT93" s="32"/>
      <c r="AU93" s="32"/>
      <c r="AV93" s="32"/>
      <c r="AW93" s="50"/>
    </row>
    <row r="94" spans="1:49" x14ac:dyDescent="0.25">
      <c r="A94" s="50"/>
      <c r="B94" s="30"/>
      <c r="C94" s="51"/>
      <c r="D94" s="51"/>
      <c r="E94" s="30"/>
      <c r="F94" s="30"/>
      <c r="G94" s="42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32"/>
      <c r="S94" s="32"/>
      <c r="T94" s="32"/>
      <c r="U94" s="32"/>
      <c r="V94" s="32"/>
      <c r="W94" s="50"/>
      <c r="X94" s="30"/>
      <c r="Y94" s="77"/>
      <c r="Z94" s="78" t="s">
        <v>122</v>
      </c>
      <c r="AA94" s="79" t="s">
        <v>123</v>
      </c>
      <c r="AB94" s="79"/>
      <c r="AC94" s="80">
        <f>G8</f>
        <v>122.1</v>
      </c>
      <c r="AD94" s="82" t="str">
        <f>H8</f>
        <v>sq. m</v>
      </c>
      <c r="AE94" s="80">
        <f>AG94-AC94</f>
        <v>-122.1</v>
      </c>
      <c r="AF94" s="82" t="str">
        <f>H8</f>
        <v>sq. m</v>
      </c>
      <c r="AG94" s="80">
        <f>AC8</f>
        <v>0</v>
      </c>
      <c r="AH94" s="82" t="str">
        <f>H8</f>
        <v>sq. m</v>
      </c>
      <c r="AI94" s="29"/>
      <c r="AJ94" s="29"/>
      <c r="AK94" s="29"/>
      <c r="AL94" s="29"/>
      <c r="AM94" s="29"/>
      <c r="AN94" s="29"/>
      <c r="AO94" s="29"/>
      <c r="AP94" s="32"/>
      <c r="AQ94" s="32"/>
      <c r="AR94" s="32"/>
      <c r="AS94" s="32"/>
      <c r="AT94" s="32"/>
      <c r="AU94" s="32"/>
      <c r="AV94" s="32"/>
      <c r="AW94" s="50"/>
    </row>
    <row r="95" spans="1:49" x14ac:dyDescent="0.25">
      <c r="A95" s="50"/>
      <c r="B95" s="30"/>
      <c r="C95" s="51"/>
      <c r="D95" s="51"/>
      <c r="E95" s="30"/>
      <c r="F95" s="30"/>
      <c r="G95" s="42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32"/>
      <c r="S95" s="32"/>
      <c r="T95" s="32"/>
      <c r="U95" s="32"/>
      <c r="V95" s="32"/>
      <c r="W95" s="50"/>
      <c r="X95" s="30"/>
      <c r="Y95" s="56"/>
      <c r="Z95" s="57" t="s">
        <v>116</v>
      </c>
      <c r="AA95" s="58" t="s">
        <v>124</v>
      </c>
      <c r="AB95" s="58"/>
      <c r="AC95" s="61"/>
      <c r="AD95" s="86"/>
      <c r="AE95" s="61"/>
      <c r="AF95" s="86"/>
      <c r="AG95" s="61"/>
      <c r="AH95" s="60"/>
      <c r="AI95" s="29"/>
      <c r="AJ95" s="29"/>
      <c r="AK95" s="29"/>
      <c r="AL95" s="29"/>
      <c r="AM95" s="29"/>
      <c r="AN95" s="29"/>
      <c r="AO95" s="29"/>
      <c r="AP95" s="32"/>
      <c r="AQ95" s="32"/>
      <c r="AR95" s="32"/>
      <c r="AS95" s="32"/>
      <c r="AT95" s="32"/>
      <c r="AU95" s="32"/>
      <c r="AV95" s="32"/>
      <c r="AW95" s="50"/>
    </row>
    <row r="96" spans="1:49" x14ac:dyDescent="0.25">
      <c r="A96" s="50"/>
      <c r="B96" s="30"/>
      <c r="C96" s="51"/>
      <c r="D96" s="51"/>
      <c r="E96" s="51"/>
      <c r="F96" s="51"/>
      <c r="G96" s="42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32"/>
      <c r="S96" s="32"/>
      <c r="T96" s="32"/>
      <c r="U96" s="32"/>
      <c r="V96" s="32"/>
      <c r="W96" s="50"/>
      <c r="X96" s="30"/>
      <c r="Y96" s="62"/>
      <c r="Z96" s="64"/>
      <c r="AA96" s="64" t="s">
        <v>24</v>
      </c>
      <c r="AB96" s="64" t="s">
        <v>125</v>
      </c>
      <c r="AC96" s="87">
        <f>IF(OR(AE94=0,AE94&gt;0),"NA",IF(AF124="",0,AF124))</f>
        <v>0</v>
      </c>
      <c r="AD96" s="66"/>
      <c r="AE96" s="87">
        <f>IF(OR(AE94=0,AE94&gt;0),"NA",AG96-AC96)</f>
        <v>0</v>
      </c>
      <c r="AF96" s="66"/>
      <c r="AG96" s="87">
        <f>IF(OR(AE94=0,AE94&gt;0),"NA",AC96/AC94*AG94)</f>
        <v>0</v>
      </c>
      <c r="AH96" s="66"/>
      <c r="AI96" s="29"/>
      <c r="AJ96" s="29"/>
      <c r="AK96" s="29"/>
      <c r="AL96" s="29"/>
      <c r="AM96" s="29"/>
      <c r="AN96" s="29"/>
      <c r="AO96" s="29"/>
      <c r="AP96" s="32"/>
      <c r="AQ96" s="32"/>
      <c r="AR96" s="32"/>
      <c r="AS96" s="32"/>
      <c r="AT96" s="32"/>
      <c r="AU96" s="32"/>
      <c r="AV96" s="32"/>
      <c r="AW96" s="50"/>
    </row>
    <row r="97" spans="1:49" x14ac:dyDescent="0.25">
      <c r="A97" s="50"/>
      <c r="B97" s="30"/>
      <c r="C97" s="51"/>
      <c r="D97" s="51"/>
      <c r="E97" s="51"/>
      <c r="F97" s="51"/>
      <c r="G97" s="42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32"/>
      <c r="S97" s="32"/>
      <c r="T97" s="32"/>
      <c r="U97" s="32"/>
      <c r="V97" s="32"/>
      <c r="W97" s="50"/>
      <c r="X97" s="30"/>
      <c r="Y97" s="67"/>
      <c r="Z97" s="69"/>
      <c r="AA97" s="69" t="s">
        <v>35</v>
      </c>
      <c r="AB97" s="69" t="s">
        <v>118</v>
      </c>
      <c r="AC97" s="85">
        <f>IF(OR(AE94=0,AE94&gt;0),"NA",IF(AN124="",0,AN124))</f>
        <v>0</v>
      </c>
      <c r="AD97" s="71"/>
      <c r="AE97" s="85">
        <f>IF(OR(AE94=0,AE94&gt;0),"NA",AG97-AC97)</f>
        <v>0</v>
      </c>
      <c r="AF97" s="71"/>
      <c r="AG97" s="85">
        <f>IF(OR(AE94=0,AE94&gt;0),"NA",AC97/AC94*AG94)</f>
        <v>0</v>
      </c>
      <c r="AH97" s="71"/>
      <c r="AI97" s="29"/>
      <c r="AJ97" s="29"/>
      <c r="AK97" s="29"/>
      <c r="AL97" s="29"/>
      <c r="AM97" s="29"/>
      <c r="AN97" s="29"/>
      <c r="AO97" s="29"/>
      <c r="AP97" s="32"/>
      <c r="AQ97" s="32"/>
      <c r="AR97" s="32"/>
      <c r="AS97" s="32"/>
      <c r="AT97" s="32"/>
      <c r="AU97" s="32"/>
      <c r="AV97" s="32"/>
      <c r="AW97" s="50"/>
    </row>
    <row r="98" spans="1:49" ht="5.0999999999999996" customHeight="1" x14ac:dyDescent="0.25">
      <c r="A98" s="50"/>
      <c r="B98" s="30"/>
      <c r="C98" s="51"/>
      <c r="D98" s="30"/>
      <c r="E98" s="30"/>
      <c r="F98" s="30"/>
      <c r="G98" s="42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32"/>
      <c r="S98" s="32"/>
      <c r="T98" s="32"/>
      <c r="U98" s="32"/>
      <c r="V98" s="32"/>
      <c r="W98" s="50"/>
      <c r="X98" s="30"/>
      <c r="Y98" s="30"/>
      <c r="Z98" s="30"/>
      <c r="AA98" s="30"/>
      <c r="AB98" s="30"/>
      <c r="AC98" s="42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32"/>
      <c r="AQ98" s="32"/>
      <c r="AR98" s="32"/>
      <c r="AS98" s="32"/>
      <c r="AT98" s="32"/>
      <c r="AU98" s="32"/>
      <c r="AV98" s="32"/>
      <c r="AW98" s="50"/>
    </row>
    <row r="99" spans="1:49" x14ac:dyDescent="0.25">
      <c r="A99" s="50"/>
      <c r="B99" s="30"/>
      <c r="C99" s="51"/>
      <c r="D99" s="51"/>
      <c r="E99" s="30"/>
      <c r="F99" s="30"/>
      <c r="G99" s="42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32"/>
      <c r="S99" s="32"/>
      <c r="T99" s="32"/>
      <c r="U99" s="32"/>
      <c r="V99" s="32"/>
      <c r="W99" s="50"/>
      <c r="X99" s="30"/>
      <c r="Y99" s="52" t="s">
        <v>77</v>
      </c>
      <c r="Z99" s="88" t="s">
        <v>126</v>
      </c>
      <c r="AA99" s="53"/>
      <c r="AB99" s="53"/>
      <c r="AC99" s="54" t="s">
        <v>108</v>
      </c>
      <c r="AD99" s="55"/>
      <c r="AE99" s="54" t="s">
        <v>127</v>
      </c>
      <c r="AF99" s="55"/>
      <c r="AG99" s="54" t="s">
        <v>110</v>
      </c>
      <c r="AH99" s="55"/>
      <c r="AI99" s="89" t="s">
        <v>128</v>
      </c>
      <c r="AJ99" s="52" t="str">
        <f>CONCATENATE(Y99,"   ",Z99)</f>
        <v>(e)   Adjustments to the lease liability</v>
      </c>
      <c r="AK99" s="88"/>
      <c r="AL99" s="90"/>
      <c r="AM99" s="54" t="s">
        <v>108</v>
      </c>
      <c r="AN99" s="55"/>
      <c r="AO99" s="54" t="s">
        <v>109</v>
      </c>
      <c r="AP99" s="55"/>
      <c r="AQ99" s="54" t="s">
        <v>129</v>
      </c>
      <c r="AR99" s="55"/>
      <c r="AS99" s="91"/>
      <c r="AT99" s="91"/>
      <c r="AU99" s="91"/>
      <c r="AV99" s="91"/>
      <c r="AW99" s="50"/>
    </row>
    <row r="100" spans="1:49" x14ac:dyDescent="0.25">
      <c r="A100" s="50"/>
      <c r="B100" s="30"/>
      <c r="C100" s="51"/>
      <c r="D100" s="51"/>
      <c r="E100" s="30"/>
      <c r="F100" s="30"/>
      <c r="G100" s="42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32"/>
      <c r="S100" s="32"/>
      <c r="T100" s="32"/>
      <c r="U100" s="32"/>
      <c r="V100" s="32"/>
      <c r="W100" s="50"/>
      <c r="X100" s="30"/>
      <c r="Y100" s="62"/>
      <c r="Z100" s="64" t="s">
        <v>54</v>
      </c>
      <c r="AA100" s="63" t="s">
        <v>130</v>
      </c>
      <c r="AB100" s="63"/>
      <c r="AC100" s="83">
        <f>IF(AF124="",0,AF124)</f>
        <v>0</v>
      </c>
      <c r="AD100" s="66"/>
      <c r="AE100" s="83">
        <f>AE89</f>
        <v>0</v>
      </c>
      <c r="AF100" s="66"/>
      <c r="AG100" s="83">
        <f t="shared" ref="AG100:AG103" si="11">AC100+AE100</f>
        <v>0</v>
      </c>
      <c r="AH100" s="66"/>
      <c r="AI100" s="29"/>
      <c r="AJ100" s="92" t="s">
        <v>131</v>
      </c>
      <c r="AK100" s="63"/>
      <c r="AL100" s="93"/>
      <c r="AM100" s="83">
        <f>IF(AF124="",0,AF124)</f>
        <v>0</v>
      </c>
      <c r="AN100" s="66"/>
      <c r="AO100" s="83">
        <f>AE89</f>
        <v>0</v>
      </c>
      <c r="AP100" s="66"/>
      <c r="AQ100" s="83">
        <f>AM100+AO100</f>
        <v>0</v>
      </c>
      <c r="AR100" s="66"/>
      <c r="AS100" s="32"/>
      <c r="AT100" s="32"/>
      <c r="AU100" s="32"/>
      <c r="AV100" s="32"/>
      <c r="AW100" s="50"/>
    </row>
    <row r="101" spans="1:49" x14ac:dyDescent="0.25">
      <c r="A101" s="50"/>
      <c r="B101" s="30"/>
      <c r="C101" s="51"/>
      <c r="D101" s="51"/>
      <c r="E101" s="51"/>
      <c r="F101" s="30"/>
      <c r="G101" s="42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32"/>
      <c r="S101" s="32"/>
      <c r="T101" s="32"/>
      <c r="U101" s="32"/>
      <c r="V101" s="32"/>
      <c r="W101" s="50"/>
      <c r="X101" s="30"/>
      <c r="Y101" s="62"/>
      <c r="Z101" s="64" t="s">
        <v>24</v>
      </c>
      <c r="AA101" s="64" t="s">
        <v>107</v>
      </c>
      <c r="AB101" s="63"/>
      <c r="AC101" s="83">
        <f>AG100</f>
        <v>0</v>
      </c>
      <c r="AD101" s="66"/>
      <c r="AE101" s="83">
        <f>AE82</f>
        <v>0</v>
      </c>
      <c r="AF101" s="66"/>
      <c r="AG101" s="83">
        <f t="shared" si="11"/>
        <v>0</v>
      </c>
      <c r="AH101" s="66"/>
      <c r="AI101" s="29"/>
      <c r="AJ101" s="92" t="s">
        <v>132</v>
      </c>
      <c r="AK101" s="63"/>
      <c r="AL101" s="93"/>
      <c r="AM101" s="83">
        <f>AQ100</f>
        <v>0</v>
      </c>
      <c r="AN101" s="66"/>
      <c r="AO101" s="83">
        <f>IF(AE96="NA",0,AE96)</f>
        <v>0</v>
      </c>
      <c r="AP101" s="66"/>
      <c r="AQ101" s="83">
        <f>AM101+AO101</f>
        <v>0</v>
      </c>
      <c r="AR101" s="66"/>
      <c r="AS101" s="32"/>
      <c r="AT101" s="32"/>
      <c r="AU101" s="32"/>
      <c r="AV101" s="32"/>
      <c r="AW101" s="50"/>
    </row>
    <row r="102" spans="1:49" x14ac:dyDescent="0.25">
      <c r="A102" s="50"/>
      <c r="B102" s="30"/>
      <c r="C102" s="51"/>
      <c r="D102" s="51"/>
      <c r="E102" s="51"/>
      <c r="F102" s="30"/>
      <c r="G102" s="42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32"/>
      <c r="S102" s="32"/>
      <c r="T102" s="32"/>
      <c r="U102" s="32"/>
      <c r="V102" s="32"/>
      <c r="W102" s="50"/>
      <c r="X102" s="30"/>
      <c r="Y102" s="62"/>
      <c r="Z102" s="64" t="s">
        <v>24</v>
      </c>
      <c r="AA102" s="64" t="s">
        <v>113</v>
      </c>
      <c r="AB102" s="63"/>
      <c r="AC102" s="83">
        <f t="shared" ref="AC102" si="12">AG101</f>
        <v>0</v>
      </c>
      <c r="AD102" s="66"/>
      <c r="AE102" s="83">
        <f>AE85</f>
        <v>0</v>
      </c>
      <c r="AF102" s="66"/>
      <c r="AG102" s="83">
        <f t="shared" si="11"/>
        <v>0</v>
      </c>
      <c r="AH102" s="66"/>
      <c r="AI102" s="29"/>
      <c r="AJ102" s="92" t="s">
        <v>133</v>
      </c>
      <c r="AK102" s="63"/>
      <c r="AL102" s="93"/>
      <c r="AM102" s="83">
        <f>AQ101</f>
        <v>0</v>
      </c>
      <c r="AN102" s="66"/>
      <c r="AO102" s="83">
        <f>AQ102-AM102</f>
        <v>0</v>
      </c>
      <c r="AP102" s="66"/>
      <c r="AQ102" s="83">
        <f>AC71</f>
        <v>0</v>
      </c>
      <c r="AR102" s="66"/>
      <c r="AS102" s="32"/>
      <c r="AT102" s="32"/>
      <c r="AU102" s="32"/>
      <c r="AV102" s="32"/>
      <c r="AW102" s="50"/>
    </row>
    <row r="103" spans="1:49" ht="16.5" thickBot="1" x14ac:dyDescent="0.3">
      <c r="A103" s="50"/>
      <c r="B103" s="30"/>
      <c r="C103" s="51"/>
      <c r="D103" s="51"/>
      <c r="E103" s="30"/>
      <c r="F103" s="30"/>
      <c r="G103" s="42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32"/>
      <c r="S103" s="32"/>
      <c r="T103" s="32"/>
      <c r="U103" s="32"/>
      <c r="V103" s="32"/>
      <c r="W103" s="50"/>
      <c r="X103" s="30"/>
      <c r="Y103" s="94"/>
      <c r="Z103" s="95"/>
      <c r="AA103" s="95"/>
      <c r="AB103" s="96"/>
      <c r="AC103" s="97">
        <f>AC100</f>
        <v>0</v>
      </c>
      <c r="AD103" s="98"/>
      <c r="AE103" s="97">
        <f>SUM(AE100:AE102)</f>
        <v>0</v>
      </c>
      <c r="AF103" s="98"/>
      <c r="AG103" s="97">
        <f t="shared" si="11"/>
        <v>0</v>
      </c>
      <c r="AH103" s="98"/>
      <c r="AI103" s="29"/>
      <c r="AJ103" s="99"/>
      <c r="AK103" s="96"/>
      <c r="AL103" s="100"/>
      <c r="AM103" s="97">
        <f>AM100</f>
        <v>0</v>
      </c>
      <c r="AN103" s="98"/>
      <c r="AO103" s="97">
        <f>SUM(AO100:AO102)</f>
        <v>0</v>
      </c>
      <c r="AP103" s="98"/>
      <c r="AQ103" s="97">
        <f t="shared" ref="AQ103" si="13">AM103+AO103</f>
        <v>0</v>
      </c>
      <c r="AR103" s="98"/>
      <c r="AS103" s="91"/>
      <c r="AT103" s="91"/>
      <c r="AU103" s="91"/>
      <c r="AV103" s="91"/>
      <c r="AW103" s="50"/>
    </row>
    <row r="104" spans="1:49" ht="5.0999999999999996" customHeight="1" thickTop="1" x14ac:dyDescent="0.25">
      <c r="A104" s="50"/>
      <c r="B104" s="30"/>
      <c r="C104" s="51"/>
      <c r="D104" s="30"/>
      <c r="E104" s="30"/>
      <c r="F104" s="30"/>
      <c r="G104" s="42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32"/>
      <c r="S104" s="32"/>
      <c r="T104" s="32"/>
      <c r="U104" s="32"/>
      <c r="V104" s="32"/>
      <c r="W104" s="50"/>
      <c r="X104" s="30"/>
      <c r="Y104" s="30"/>
      <c r="Z104" s="30"/>
      <c r="AA104" s="30"/>
      <c r="AB104" s="30"/>
      <c r="AC104" s="42"/>
      <c r="AD104" s="29"/>
      <c r="AE104" s="29"/>
      <c r="AF104" s="29"/>
      <c r="AG104" s="29"/>
      <c r="AH104" s="29"/>
      <c r="AI104" s="29"/>
      <c r="AJ104" s="30"/>
      <c r="AK104" s="30"/>
      <c r="AL104" s="30"/>
      <c r="AM104" s="42"/>
      <c r="AN104" s="29"/>
      <c r="AO104" s="29"/>
      <c r="AP104" s="29"/>
      <c r="AQ104" s="29"/>
      <c r="AR104" s="29"/>
      <c r="AS104" s="32"/>
      <c r="AT104" s="32"/>
      <c r="AU104" s="32"/>
      <c r="AV104" s="32"/>
      <c r="AW104" s="50"/>
    </row>
    <row r="105" spans="1:49" x14ac:dyDescent="0.25">
      <c r="A105" s="50"/>
      <c r="B105" s="30"/>
      <c r="C105" s="51"/>
      <c r="D105" s="51"/>
      <c r="E105" s="30"/>
      <c r="F105" s="30"/>
      <c r="G105" s="42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32"/>
      <c r="S105" s="32"/>
      <c r="T105" s="32"/>
      <c r="U105" s="32"/>
      <c r="V105" s="32"/>
      <c r="W105" s="50"/>
      <c r="X105" s="30"/>
      <c r="Y105" s="52" t="s">
        <v>134</v>
      </c>
      <c r="Z105" s="88" t="s">
        <v>135</v>
      </c>
      <c r="AA105" s="53"/>
      <c r="AB105" s="53"/>
      <c r="AC105" s="54" t="s">
        <v>108</v>
      </c>
      <c r="AD105" s="55"/>
      <c r="AE105" s="54" t="s">
        <v>109</v>
      </c>
      <c r="AF105" s="55"/>
      <c r="AG105" s="54" t="s">
        <v>110</v>
      </c>
      <c r="AH105" s="55"/>
      <c r="AI105" s="89" t="s">
        <v>128</v>
      </c>
      <c r="AJ105" s="52" t="str">
        <f>CONCATENATE(Y105,"   ",Z105)</f>
        <v>(f)   Adjustments to the right-of-use asset</v>
      </c>
      <c r="AK105" s="53"/>
      <c r="AL105" s="90"/>
      <c r="AM105" s="54" t="s">
        <v>108</v>
      </c>
      <c r="AN105" s="55"/>
      <c r="AO105" s="54" t="s">
        <v>136</v>
      </c>
      <c r="AP105" s="55"/>
      <c r="AQ105" s="54" t="s">
        <v>110</v>
      </c>
      <c r="AR105" s="55"/>
      <c r="AS105" s="91"/>
      <c r="AT105" s="91"/>
      <c r="AU105" s="91"/>
      <c r="AV105" s="91"/>
      <c r="AW105" s="50"/>
    </row>
    <row r="106" spans="1:49" x14ac:dyDescent="0.25">
      <c r="A106" s="50"/>
      <c r="B106" s="30"/>
      <c r="C106" s="51"/>
      <c r="D106" s="51"/>
      <c r="E106" s="30"/>
      <c r="F106" s="30"/>
      <c r="G106" s="42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32"/>
      <c r="S106" s="32"/>
      <c r="T106" s="32"/>
      <c r="U106" s="32"/>
      <c r="V106" s="32"/>
      <c r="W106" s="50"/>
      <c r="X106" s="30"/>
      <c r="Y106" s="62"/>
      <c r="Z106" s="64" t="s">
        <v>35</v>
      </c>
      <c r="AA106" s="63" t="s">
        <v>137</v>
      </c>
      <c r="AB106" s="63"/>
      <c r="AC106" s="83">
        <f>IF(AN124="",0,AN124)</f>
        <v>0</v>
      </c>
      <c r="AD106" s="66"/>
      <c r="AE106" s="83">
        <f>IF(AE91="NA",AE89,AE91)</f>
        <v>0</v>
      </c>
      <c r="AF106" s="66"/>
      <c r="AG106" s="83">
        <f t="shared" ref="AG106:AG110" si="14">AC106+AE106</f>
        <v>0</v>
      </c>
      <c r="AH106" s="66"/>
      <c r="AI106" s="29"/>
      <c r="AJ106" s="92" t="s">
        <v>131</v>
      </c>
      <c r="AK106" s="63"/>
      <c r="AL106" s="93"/>
      <c r="AM106" s="83">
        <f>IF(AN124="",0,AN124)</f>
        <v>0</v>
      </c>
      <c r="AN106" s="66"/>
      <c r="AO106" s="83">
        <f>IF(AE91="NA",0,AE91)</f>
        <v>0</v>
      </c>
      <c r="AP106" s="66"/>
      <c r="AQ106" s="83">
        <f>AM106+AO106</f>
        <v>0</v>
      </c>
      <c r="AR106" s="66"/>
      <c r="AS106" s="32"/>
      <c r="AT106" s="32"/>
      <c r="AU106" s="32"/>
      <c r="AV106" s="32"/>
      <c r="AW106" s="50"/>
    </row>
    <row r="107" spans="1:49" x14ac:dyDescent="0.25">
      <c r="A107" s="50"/>
      <c r="B107" s="30"/>
      <c r="C107" s="51"/>
      <c r="D107" s="51"/>
      <c r="E107" s="51"/>
      <c r="F107" s="30"/>
      <c r="G107" s="42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32"/>
      <c r="S107" s="32"/>
      <c r="T107" s="32"/>
      <c r="U107" s="32"/>
      <c r="V107" s="32"/>
      <c r="W107" s="50"/>
      <c r="X107" s="30"/>
      <c r="Y107" s="62"/>
      <c r="Z107" s="64" t="s">
        <v>24</v>
      </c>
      <c r="AA107" s="64" t="s">
        <v>107</v>
      </c>
      <c r="AB107" s="63"/>
      <c r="AC107" s="83">
        <f>AG106</f>
        <v>0</v>
      </c>
      <c r="AD107" s="66"/>
      <c r="AE107" s="83">
        <f>AE82</f>
        <v>0</v>
      </c>
      <c r="AF107" s="66"/>
      <c r="AG107" s="83">
        <f t="shared" si="14"/>
        <v>0</v>
      </c>
      <c r="AH107" s="66"/>
      <c r="AI107" s="29"/>
      <c r="AJ107" s="92" t="s">
        <v>138</v>
      </c>
      <c r="AK107" s="63"/>
      <c r="AL107" s="93"/>
      <c r="AM107" s="83">
        <f>AQ106</f>
        <v>0</v>
      </c>
      <c r="AN107" s="66"/>
      <c r="AO107" s="83">
        <f>IF(AE97="NA",0,AE97)</f>
        <v>0</v>
      </c>
      <c r="AP107" s="66"/>
      <c r="AQ107" s="83">
        <f>AM107+AO107</f>
        <v>0</v>
      </c>
      <c r="AR107" s="66"/>
      <c r="AS107" s="32"/>
      <c r="AT107" s="32"/>
      <c r="AU107" s="32"/>
      <c r="AV107" s="32"/>
      <c r="AW107" s="50"/>
    </row>
    <row r="108" spans="1:49" x14ac:dyDescent="0.25">
      <c r="A108" s="50"/>
      <c r="B108" s="30"/>
      <c r="C108" s="51"/>
      <c r="D108" s="51"/>
      <c r="E108" s="51"/>
      <c r="F108" s="30"/>
      <c r="G108" s="42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32"/>
      <c r="S108" s="32"/>
      <c r="T108" s="32"/>
      <c r="U108" s="32"/>
      <c r="V108" s="32"/>
      <c r="W108" s="50"/>
      <c r="X108" s="30"/>
      <c r="Y108" s="62"/>
      <c r="Z108" s="64" t="s">
        <v>24</v>
      </c>
      <c r="AA108" s="64" t="s">
        <v>139</v>
      </c>
      <c r="AB108" s="63"/>
      <c r="AC108" s="83">
        <f t="shared" ref="AC108:AC109" si="15">AG107</f>
        <v>0</v>
      </c>
      <c r="AD108" s="66"/>
      <c r="AE108" s="83">
        <f>AE85</f>
        <v>0</v>
      </c>
      <c r="AF108" s="66"/>
      <c r="AG108" s="83">
        <f t="shared" si="14"/>
        <v>0</v>
      </c>
      <c r="AH108" s="66"/>
      <c r="AI108" s="29"/>
      <c r="AJ108" s="92" t="s">
        <v>133</v>
      </c>
      <c r="AK108" s="63"/>
      <c r="AL108" s="93"/>
      <c r="AM108" s="83">
        <f>AQ107</f>
        <v>0</v>
      </c>
      <c r="AN108" s="66"/>
      <c r="AO108" s="83">
        <f>AO102</f>
        <v>0</v>
      </c>
      <c r="AP108" s="66"/>
      <c r="AQ108" s="83">
        <f>AM108+AO108</f>
        <v>0</v>
      </c>
      <c r="AR108" s="66"/>
      <c r="AS108" s="32"/>
      <c r="AT108" s="32"/>
      <c r="AU108" s="32"/>
      <c r="AV108" s="32"/>
      <c r="AW108" s="50"/>
    </row>
    <row r="109" spans="1:49" x14ac:dyDescent="0.25">
      <c r="A109" s="50"/>
      <c r="B109" s="30"/>
      <c r="C109" s="51"/>
      <c r="D109" s="51"/>
      <c r="E109" s="51"/>
      <c r="F109" s="30"/>
      <c r="G109" s="42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32"/>
      <c r="S109" s="32"/>
      <c r="T109" s="32"/>
      <c r="U109" s="32"/>
      <c r="V109" s="32"/>
      <c r="W109" s="50"/>
      <c r="X109" s="30"/>
      <c r="Y109" s="62"/>
      <c r="Z109" s="64" t="s">
        <v>35</v>
      </c>
      <c r="AA109" s="64" t="s">
        <v>140</v>
      </c>
      <c r="AB109" s="63"/>
      <c r="AC109" s="83">
        <f t="shared" si="15"/>
        <v>0</v>
      </c>
      <c r="AD109" s="66"/>
      <c r="AE109" s="83">
        <f>IF(ISERROR(AE97-AE96),0,AE97-AE96)</f>
        <v>0</v>
      </c>
      <c r="AF109" s="66"/>
      <c r="AG109" s="83">
        <f t="shared" si="14"/>
        <v>0</v>
      </c>
      <c r="AH109" s="66"/>
      <c r="AI109" s="29"/>
      <c r="AJ109" s="92"/>
      <c r="AK109" s="63"/>
      <c r="AL109" s="93"/>
      <c r="AM109" s="83"/>
      <c r="AN109" s="66"/>
      <c r="AO109" s="83"/>
      <c r="AP109" s="66"/>
      <c r="AQ109" s="83"/>
      <c r="AR109" s="66"/>
      <c r="AS109" s="32"/>
      <c r="AT109" s="32"/>
      <c r="AU109" s="32"/>
      <c r="AV109" s="32"/>
      <c r="AW109" s="50"/>
    </row>
    <row r="110" spans="1:49" ht="16.5" thickBot="1" x14ac:dyDescent="0.3">
      <c r="A110" s="50"/>
      <c r="B110" s="30"/>
      <c r="C110" s="51"/>
      <c r="D110" s="51"/>
      <c r="E110" s="51"/>
      <c r="F110" s="30"/>
      <c r="G110" s="42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32"/>
      <c r="S110" s="32"/>
      <c r="T110" s="32"/>
      <c r="U110" s="32"/>
      <c r="V110" s="32"/>
      <c r="W110" s="50"/>
      <c r="X110" s="30"/>
      <c r="Y110" s="94"/>
      <c r="Z110" s="95"/>
      <c r="AA110" s="95"/>
      <c r="AB110" s="96"/>
      <c r="AC110" s="97">
        <f>AC106</f>
        <v>0</v>
      </c>
      <c r="AD110" s="98"/>
      <c r="AE110" s="97">
        <f>SUM(AE106:AE109)</f>
        <v>0</v>
      </c>
      <c r="AF110" s="98"/>
      <c r="AG110" s="97">
        <f t="shared" si="14"/>
        <v>0</v>
      </c>
      <c r="AH110" s="98"/>
      <c r="AI110" s="29"/>
      <c r="AJ110" s="99"/>
      <c r="AK110" s="96"/>
      <c r="AL110" s="100"/>
      <c r="AM110" s="97">
        <f>AM106</f>
        <v>0</v>
      </c>
      <c r="AN110" s="98"/>
      <c r="AO110" s="97">
        <f>SUM(AO106:AO109)</f>
        <v>0</v>
      </c>
      <c r="AP110" s="98"/>
      <c r="AQ110" s="97">
        <f t="shared" ref="AQ110" si="16">AM110+AO110</f>
        <v>0</v>
      </c>
      <c r="AR110" s="98"/>
      <c r="AS110" s="91"/>
      <c r="AT110" s="91"/>
      <c r="AU110" s="91"/>
      <c r="AV110" s="91"/>
      <c r="AW110" s="50"/>
    </row>
    <row r="111" spans="1:49" ht="5.0999999999999996" customHeight="1" thickTop="1" x14ac:dyDescent="0.25">
      <c r="A111" s="50"/>
      <c r="B111" s="30"/>
      <c r="C111" s="51"/>
      <c r="D111" s="30"/>
      <c r="E111" s="30"/>
      <c r="F111" s="30"/>
      <c r="G111" s="42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32"/>
      <c r="S111" s="32"/>
      <c r="T111" s="32"/>
      <c r="U111" s="32"/>
      <c r="V111" s="32"/>
      <c r="W111" s="50"/>
      <c r="X111" s="30"/>
      <c r="Y111" s="30"/>
      <c r="Z111" s="30"/>
      <c r="AA111" s="30"/>
      <c r="AB111" s="30"/>
      <c r="AC111" s="42"/>
      <c r="AD111" s="29"/>
      <c r="AE111" s="29"/>
      <c r="AF111" s="29"/>
      <c r="AG111" s="29"/>
      <c r="AH111" s="29"/>
      <c r="AI111" s="29"/>
      <c r="AJ111" s="30"/>
      <c r="AK111" s="30"/>
      <c r="AL111" s="30"/>
      <c r="AM111" s="42"/>
      <c r="AN111" s="29"/>
      <c r="AO111" s="29"/>
      <c r="AP111" s="29"/>
      <c r="AQ111" s="29"/>
      <c r="AR111" s="29"/>
      <c r="AS111" s="32"/>
      <c r="AT111" s="32"/>
      <c r="AU111" s="32"/>
      <c r="AV111" s="32"/>
      <c r="AW111" s="50"/>
    </row>
    <row r="112" spans="1:49" x14ac:dyDescent="0.25">
      <c r="A112" s="50"/>
      <c r="B112" s="30"/>
      <c r="C112" s="51"/>
      <c r="D112" s="30"/>
      <c r="E112" s="30"/>
      <c r="F112" s="30"/>
      <c r="G112" s="42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32"/>
      <c r="S112" s="32"/>
      <c r="T112" s="32"/>
      <c r="U112" s="32"/>
      <c r="V112" s="32"/>
      <c r="W112" s="50"/>
      <c r="X112" s="30"/>
      <c r="Y112" s="52" t="s">
        <v>141</v>
      </c>
      <c r="Z112" s="53" t="s">
        <v>142</v>
      </c>
      <c r="AA112" s="53"/>
      <c r="AB112" s="53"/>
      <c r="AC112" s="54"/>
      <c r="AD112" s="55"/>
      <c r="AE112" s="54" t="s">
        <v>143</v>
      </c>
      <c r="AF112" s="90"/>
      <c r="AG112" s="101"/>
      <c r="AH112" s="55"/>
      <c r="AI112" s="29"/>
      <c r="AJ112" s="30"/>
      <c r="AK112" s="30"/>
      <c r="AL112" s="30"/>
      <c r="AM112" s="42"/>
      <c r="AN112" s="29"/>
      <c r="AO112" s="29"/>
      <c r="AP112" s="29"/>
      <c r="AQ112" s="29"/>
      <c r="AR112" s="29"/>
      <c r="AS112" s="32"/>
      <c r="AT112" s="32"/>
      <c r="AU112" s="32"/>
      <c r="AV112" s="32"/>
      <c r="AW112" s="50"/>
    </row>
    <row r="113" spans="1:49" x14ac:dyDescent="0.25">
      <c r="A113" s="50"/>
      <c r="B113" s="30"/>
      <c r="C113" s="51"/>
      <c r="D113" s="30"/>
      <c r="E113" s="30"/>
      <c r="F113" s="30"/>
      <c r="G113" s="42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32"/>
      <c r="S113" s="32"/>
      <c r="T113" s="32"/>
      <c r="U113" s="32"/>
      <c r="V113" s="32"/>
      <c r="W113" s="50"/>
      <c r="X113" s="30"/>
      <c r="Y113" s="77"/>
      <c r="Z113" s="78" t="s">
        <v>24</v>
      </c>
      <c r="AA113" s="79" t="s">
        <v>144</v>
      </c>
      <c r="AB113" s="79"/>
      <c r="AC113" s="80"/>
      <c r="AD113" s="82"/>
      <c r="AE113" s="80">
        <f>IF(AND(AE89="NA",AE96="NA"),0,IF(AE89="NA",AE96,IF(AE96="NA",AE89,AE89+AE96)))</f>
        <v>0</v>
      </c>
      <c r="AF113" s="102"/>
      <c r="AG113" s="103"/>
      <c r="AH113" s="71"/>
      <c r="AI113" s="29"/>
      <c r="AJ113" s="30"/>
      <c r="AK113" s="30"/>
      <c r="AL113" s="30"/>
      <c r="AM113" s="42"/>
      <c r="AN113" s="29"/>
      <c r="AO113" s="29"/>
      <c r="AP113" s="29"/>
      <c r="AQ113" s="29"/>
      <c r="AR113" s="29"/>
      <c r="AS113" s="32"/>
      <c r="AT113" s="32"/>
      <c r="AU113" s="32"/>
      <c r="AV113" s="32"/>
      <c r="AW113" s="50"/>
    </row>
    <row r="114" spans="1:49" x14ac:dyDescent="0.25">
      <c r="A114" s="50"/>
      <c r="B114" s="30"/>
      <c r="C114" s="51"/>
      <c r="D114" s="30"/>
      <c r="E114" s="30"/>
      <c r="F114" s="30"/>
      <c r="G114" s="42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32"/>
      <c r="S114" s="32"/>
      <c r="T114" s="32"/>
      <c r="U114" s="32"/>
      <c r="V114" s="32"/>
      <c r="W114" s="50"/>
      <c r="X114" s="30"/>
      <c r="Y114" s="77"/>
      <c r="Z114" s="78" t="s">
        <v>24</v>
      </c>
      <c r="AA114" s="79" t="s">
        <v>145</v>
      </c>
      <c r="AB114" s="79"/>
      <c r="AC114" s="80"/>
      <c r="AD114" s="82"/>
      <c r="AE114" s="80">
        <f>IF(AND(AE91="NA",AE97="NA"),0,IF(AE91="NA",AE97,IF(AE97="NA",AE91,AE91+AE97)))</f>
        <v>0</v>
      </c>
      <c r="AF114" s="102"/>
      <c r="AG114" s="103"/>
      <c r="AH114" s="71"/>
      <c r="AI114" s="29"/>
      <c r="AJ114" s="30"/>
      <c r="AK114" s="30"/>
      <c r="AL114" s="30"/>
      <c r="AM114" s="42"/>
      <c r="AN114" s="29"/>
      <c r="AO114" s="29"/>
      <c r="AP114" s="29"/>
      <c r="AQ114" s="29"/>
      <c r="AR114" s="29"/>
      <c r="AS114" s="32"/>
      <c r="AT114" s="32"/>
      <c r="AU114" s="32"/>
      <c r="AV114" s="32"/>
      <c r="AW114" s="50"/>
    </row>
    <row r="115" spans="1:49" ht="16.5" thickBot="1" x14ac:dyDescent="0.3">
      <c r="A115" s="50"/>
      <c r="B115" s="30"/>
      <c r="C115" s="51"/>
      <c r="D115" s="30"/>
      <c r="E115" s="30"/>
      <c r="F115" s="30"/>
      <c r="G115" s="42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32"/>
      <c r="S115" s="32"/>
      <c r="T115" s="32"/>
      <c r="U115" s="32"/>
      <c r="V115" s="32"/>
      <c r="W115" s="50"/>
      <c r="X115" s="30"/>
      <c r="Y115" s="99"/>
      <c r="Z115" s="95"/>
      <c r="AA115" s="96"/>
      <c r="AB115" s="96"/>
      <c r="AC115" s="104"/>
      <c r="AD115" s="98"/>
      <c r="AE115" s="97">
        <f>AE113-AE114</f>
        <v>0</v>
      </c>
      <c r="AF115" s="98"/>
      <c r="AG115" s="105"/>
      <c r="AH115" s="98"/>
      <c r="AI115" s="29"/>
      <c r="AJ115" s="30"/>
      <c r="AK115" s="30"/>
      <c r="AL115" s="30"/>
      <c r="AM115" s="42"/>
      <c r="AN115" s="29"/>
      <c r="AO115" s="29"/>
      <c r="AP115" s="29"/>
      <c r="AQ115" s="29"/>
      <c r="AR115" s="29"/>
      <c r="AS115" s="32"/>
      <c r="AT115" s="32"/>
      <c r="AU115" s="32"/>
      <c r="AV115" s="32"/>
      <c r="AW115" s="50"/>
    </row>
    <row r="116" spans="1:49" ht="5.0999999999999996" customHeight="1" thickTop="1" x14ac:dyDescent="0.25">
      <c r="A116" s="50"/>
      <c r="B116" s="30"/>
      <c r="C116" s="51"/>
      <c r="D116" s="30"/>
      <c r="E116" s="30"/>
      <c r="F116" s="30"/>
      <c r="G116" s="42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32"/>
      <c r="S116" s="32"/>
      <c r="T116" s="32"/>
      <c r="U116" s="32"/>
      <c r="V116" s="32"/>
      <c r="W116" s="50"/>
      <c r="X116" s="30"/>
      <c r="Y116" s="30"/>
      <c r="Z116" s="30"/>
      <c r="AA116" s="30"/>
      <c r="AB116" s="30"/>
      <c r="AC116" s="42"/>
      <c r="AD116" s="29"/>
      <c r="AE116" s="29"/>
      <c r="AF116" s="29"/>
      <c r="AG116" s="29"/>
      <c r="AH116" s="29"/>
      <c r="AI116" s="29"/>
      <c r="AJ116" s="30"/>
      <c r="AK116" s="30"/>
      <c r="AL116" s="30"/>
      <c r="AM116" s="42"/>
      <c r="AN116" s="29"/>
      <c r="AO116" s="29"/>
      <c r="AP116" s="29"/>
      <c r="AQ116" s="29"/>
      <c r="AR116" s="29"/>
      <c r="AS116" s="32"/>
      <c r="AT116" s="32"/>
      <c r="AU116" s="32"/>
      <c r="AV116" s="32"/>
      <c r="AW116" s="50"/>
    </row>
    <row r="117" spans="1:49" s="5" customFormat="1" x14ac:dyDescent="0.25">
      <c r="A117" s="1"/>
      <c r="B117" s="10" t="s">
        <v>146</v>
      </c>
      <c r="C117" s="10"/>
      <c r="D117" s="10"/>
      <c r="E117" s="10"/>
      <c r="F117" s="10"/>
      <c r="G117" s="11"/>
      <c r="H117" s="11"/>
      <c r="I117" s="106"/>
      <c r="J117" s="106"/>
      <c r="K117" s="106"/>
      <c r="L117" s="47"/>
      <c r="M117" s="47"/>
      <c r="N117" s="47"/>
      <c r="O117" s="12"/>
      <c r="P117" s="12"/>
      <c r="Q117" s="12"/>
      <c r="R117" s="13"/>
      <c r="S117" s="13"/>
      <c r="T117" s="13"/>
      <c r="U117" s="13"/>
      <c r="V117" s="13"/>
      <c r="W117" s="1"/>
      <c r="X117" s="10" t="str">
        <f>B117</f>
        <v>8. Calculation</v>
      </c>
      <c r="Y117" s="10"/>
      <c r="Z117" s="10"/>
      <c r="AA117" s="10"/>
      <c r="AB117" s="10"/>
      <c r="AC117" s="11"/>
      <c r="AD117" s="11"/>
      <c r="AE117" s="106"/>
      <c r="AF117" s="106"/>
      <c r="AG117" s="106"/>
      <c r="AH117" s="106"/>
      <c r="AI117" s="47"/>
      <c r="AJ117" s="47"/>
      <c r="AK117" s="47"/>
      <c r="AL117" s="12"/>
      <c r="AM117" s="12"/>
      <c r="AN117" s="12"/>
      <c r="AO117" s="12"/>
      <c r="AP117" s="13"/>
      <c r="AQ117" s="13"/>
      <c r="AR117" s="13"/>
      <c r="AS117" s="13"/>
      <c r="AT117" s="13"/>
      <c r="AU117" s="13"/>
      <c r="AV117" s="13"/>
      <c r="AW117" s="1"/>
    </row>
    <row r="118" spans="1:49" ht="5.0999999999999996" customHeight="1" x14ac:dyDescent="0.25">
      <c r="B118" s="107"/>
      <c r="G118" s="24"/>
      <c r="H118" s="24"/>
      <c r="I118" s="24"/>
      <c r="AC118" s="24"/>
      <c r="AD118" s="24"/>
      <c r="AE118" s="24"/>
    </row>
    <row r="119" spans="1:49" x14ac:dyDescent="0.25">
      <c r="B119" s="107"/>
      <c r="C119" s="107"/>
      <c r="D119" s="107"/>
      <c r="E119" s="107"/>
      <c r="F119" s="107"/>
      <c r="G119" s="108"/>
      <c r="H119" s="108"/>
      <c r="I119" s="108"/>
      <c r="J119" s="109" t="s">
        <v>147</v>
      </c>
      <c r="K119" s="110"/>
      <c r="L119" s="110"/>
      <c r="M119" s="110"/>
      <c r="N119" s="110"/>
      <c r="O119" s="110"/>
      <c r="P119" s="111"/>
      <c r="Q119" s="112" t="s">
        <v>118</v>
      </c>
      <c r="R119" s="113"/>
      <c r="S119" s="114"/>
      <c r="V119" s="115" t="str">
        <f>CONCATENATE(G12," rental")</f>
        <v>Monthly rental</v>
      </c>
      <c r="AC119" s="108"/>
      <c r="AD119" s="108"/>
      <c r="AE119" s="108"/>
      <c r="AF119" s="109" t="s">
        <v>148</v>
      </c>
      <c r="AG119" s="110"/>
      <c r="AH119" s="110"/>
      <c r="AI119" s="110"/>
      <c r="AJ119" s="110"/>
      <c r="AK119" s="110"/>
      <c r="AL119" s="110"/>
      <c r="AM119" s="111"/>
      <c r="AN119" s="112" t="s">
        <v>149</v>
      </c>
      <c r="AO119" s="113"/>
      <c r="AP119" s="113"/>
      <c r="AQ119" s="114"/>
      <c r="AT119" s="116" t="str">
        <f>CONCATENATE(AC12," rental")</f>
        <v>Monthly rental</v>
      </c>
      <c r="AU119" s="117"/>
      <c r="AV119" s="117"/>
    </row>
    <row r="120" spans="1:49" s="127" customFormat="1" ht="31.5" x14ac:dyDescent="0.25">
      <c r="A120" s="118"/>
      <c r="B120" s="107"/>
      <c r="C120" s="107"/>
      <c r="D120" s="107"/>
      <c r="E120" s="107"/>
      <c r="F120" s="119"/>
      <c r="G120" s="120" t="s">
        <v>150</v>
      </c>
      <c r="H120" s="120" t="s">
        <v>151</v>
      </c>
      <c r="I120" s="120" t="s">
        <v>152</v>
      </c>
      <c r="J120" s="121" t="s">
        <v>153</v>
      </c>
      <c r="K120" s="121" t="str">
        <f>V119</f>
        <v>Monthly rental</v>
      </c>
      <c r="L120" s="121" t="s">
        <v>154</v>
      </c>
      <c r="M120" s="121" t="s">
        <v>155</v>
      </c>
      <c r="N120" s="121" t="s">
        <v>156</v>
      </c>
      <c r="O120" s="121" t="s">
        <v>157</v>
      </c>
      <c r="P120" s="121" t="s">
        <v>158</v>
      </c>
      <c r="Q120" s="122" t="s">
        <v>153</v>
      </c>
      <c r="R120" s="122" t="s">
        <v>159</v>
      </c>
      <c r="S120" s="122" t="s">
        <v>160</v>
      </c>
      <c r="T120" s="123"/>
      <c r="U120" s="123"/>
      <c r="V120" s="115" t="s">
        <v>161</v>
      </c>
      <c r="W120" s="118"/>
      <c r="X120" s="15"/>
      <c r="Y120" s="15"/>
      <c r="Z120" s="15"/>
      <c r="AA120" s="15"/>
      <c r="AB120" s="124"/>
      <c r="AC120" s="120" t="s">
        <v>162</v>
      </c>
      <c r="AD120" s="120" t="s">
        <v>151</v>
      </c>
      <c r="AE120" s="120" t="s">
        <v>152</v>
      </c>
      <c r="AF120" s="121" t="s">
        <v>163</v>
      </c>
      <c r="AG120" s="121" t="s">
        <v>136</v>
      </c>
      <c r="AH120" s="121" t="str">
        <f>AT119</f>
        <v>Monthly rental</v>
      </c>
      <c r="AI120" s="121" t="s">
        <v>154</v>
      </c>
      <c r="AJ120" s="121" t="s">
        <v>164</v>
      </c>
      <c r="AK120" s="121" t="s">
        <v>165</v>
      </c>
      <c r="AL120" s="121" t="s">
        <v>166</v>
      </c>
      <c r="AM120" s="121" t="s">
        <v>167</v>
      </c>
      <c r="AN120" s="122" t="s">
        <v>163</v>
      </c>
      <c r="AO120" s="122" t="s">
        <v>136</v>
      </c>
      <c r="AP120" s="122" t="s">
        <v>159</v>
      </c>
      <c r="AQ120" s="122" t="s">
        <v>160</v>
      </c>
      <c r="AR120" s="123"/>
      <c r="AS120" s="123"/>
      <c r="AT120" s="115" t="s">
        <v>168</v>
      </c>
      <c r="AU120" s="125" t="s">
        <v>169</v>
      </c>
      <c r="AV120" s="126" t="s">
        <v>170</v>
      </c>
      <c r="AW120" s="118"/>
    </row>
    <row r="121" spans="1:49" s="136" customFormat="1" x14ac:dyDescent="0.25">
      <c r="A121" s="128"/>
      <c r="B121" s="129"/>
      <c r="C121" s="129"/>
      <c r="D121" s="129"/>
      <c r="E121" s="129"/>
      <c r="F121" s="129"/>
      <c r="G121" s="130" t="s">
        <v>171</v>
      </c>
      <c r="H121" s="130"/>
      <c r="I121" s="130"/>
      <c r="J121" s="131"/>
      <c r="K121" s="131"/>
      <c r="L121" s="131"/>
      <c r="M121" s="131"/>
      <c r="N121" s="131">
        <f>G64+N122</f>
        <v>0</v>
      </c>
      <c r="O121" s="131"/>
      <c r="P121" s="131">
        <f>SUMIF(G123:G304,G11,P123:P304)</f>
        <v>6.9632310424278509E-8</v>
      </c>
      <c r="Q121" s="132"/>
      <c r="R121" s="132">
        <f>G70+R122</f>
        <v>0</v>
      </c>
      <c r="S121" s="132">
        <f>SUMIF(G123:G304,G11,S123:S304)</f>
        <v>2.1979212760925293E-7</v>
      </c>
      <c r="T121" s="133"/>
      <c r="U121" s="133"/>
      <c r="V121" s="134"/>
      <c r="W121" s="128"/>
      <c r="X121" s="133"/>
      <c r="Y121" s="133"/>
      <c r="Z121" s="133"/>
      <c r="AA121" s="133"/>
      <c r="AB121" s="133"/>
      <c r="AC121" s="130" t="s">
        <v>171</v>
      </c>
      <c r="AD121" s="130"/>
      <c r="AE121" s="130"/>
      <c r="AF121" s="131"/>
      <c r="AG121" s="131"/>
      <c r="AH121" s="131">
        <f>AC64+AH122</f>
        <v>0</v>
      </c>
      <c r="AI121" s="131"/>
      <c r="AJ121" s="131"/>
      <c r="AK121" s="131"/>
      <c r="AL121" s="131"/>
      <c r="AM121" s="131">
        <f>SUMIF(AC123:AC304,AC11,AM123:AM304)</f>
        <v>0</v>
      </c>
      <c r="AN121" s="132"/>
      <c r="AO121" s="132"/>
      <c r="AP121" s="132">
        <f>SUM(AN124:AO124)+AP122</f>
        <v>0</v>
      </c>
      <c r="AQ121" s="132">
        <f>SUMIF(AC123:AC304,AC11,AQ123:AQ304)</f>
        <v>0</v>
      </c>
      <c r="AR121" s="133"/>
      <c r="AS121" s="133"/>
      <c r="AT121" s="134"/>
      <c r="AU121" s="135"/>
      <c r="AV121" s="134">
        <f>AH122-SUM(AU122:AV122)</f>
        <v>0</v>
      </c>
      <c r="AW121" s="128"/>
    </row>
    <row r="122" spans="1:49" x14ac:dyDescent="0.25">
      <c r="B122" s="107"/>
      <c r="C122" s="107"/>
      <c r="D122" s="107"/>
      <c r="E122" s="107"/>
      <c r="F122" s="107"/>
      <c r="G122" s="137"/>
      <c r="H122" s="137"/>
      <c r="I122" s="137"/>
      <c r="J122" s="138"/>
      <c r="K122" s="138">
        <f>SUM(K123:K304)</f>
        <v>-336996000</v>
      </c>
      <c r="L122" s="138">
        <f>SUM(L123:L304)</f>
        <v>0</v>
      </c>
      <c r="M122" s="138">
        <f>SUM(M123:M304)</f>
        <v>0</v>
      </c>
      <c r="N122" s="138">
        <f>SUM(N123:N304)</f>
        <v>-336996000</v>
      </c>
      <c r="O122" s="138">
        <f>SUM(O123:O304)</f>
        <v>4333946.2929120883</v>
      </c>
      <c r="P122" s="138"/>
      <c r="Q122" s="139"/>
      <c r="R122" s="139">
        <f>SUM(R123:R304)</f>
        <v>-444994053.70708776</v>
      </c>
      <c r="S122" s="139"/>
      <c r="V122" s="140">
        <f>SUM(V123:V304)</f>
        <v>449328000</v>
      </c>
      <c r="AC122" s="137"/>
      <c r="AD122" s="137"/>
      <c r="AE122" s="137"/>
      <c r="AF122" s="138"/>
      <c r="AG122" s="138">
        <f t="shared" ref="AG122:AL122" si="17">SUM(AG123:AG304)</f>
        <v>0</v>
      </c>
      <c r="AH122" s="138">
        <f t="shared" si="17"/>
        <v>0</v>
      </c>
      <c r="AI122" s="138">
        <f t="shared" si="17"/>
        <v>0</v>
      </c>
      <c r="AJ122" s="138">
        <f t="shared" si="17"/>
        <v>0</v>
      </c>
      <c r="AK122" s="138">
        <f t="shared" si="17"/>
        <v>0</v>
      </c>
      <c r="AL122" s="138">
        <f t="shared" si="17"/>
        <v>0</v>
      </c>
      <c r="AM122" s="138"/>
      <c r="AN122" s="139"/>
      <c r="AO122" s="139">
        <f>SUM(AO123:AO304)</f>
        <v>0</v>
      </c>
      <c r="AP122" s="139">
        <f>SUM(AP123:AP304)</f>
        <v>0</v>
      </c>
      <c r="AQ122" s="139"/>
      <c r="AT122" s="140">
        <f>SUM(AT123:AT304)</f>
        <v>0</v>
      </c>
      <c r="AU122" s="140">
        <f>SUM(AU123:AU304)</f>
        <v>0</v>
      </c>
      <c r="AV122" s="140">
        <f>SUM(AV123:AV304)</f>
        <v>0</v>
      </c>
    </row>
    <row r="123" spans="1:49" ht="5.0999999999999996" customHeight="1" x14ac:dyDescent="0.25">
      <c r="B123" s="107"/>
      <c r="C123" s="107"/>
      <c r="D123" s="107"/>
      <c r="E123" s="107"/>
      <c r="F123" s="107"/>
      <c r="G123" s="141"/>
      <c r="H123" s="141"/>
      <c r="I123" s="141"/>
      <c r="J123" s="142"/>
      <c r="K123" s="142"/>
      <c r="L123" s="142"/>
      <c r="M123" s="142"/>
      <c r="N123" s="131"/>
      <c r="O123" s="142"/>
      <c r="P123" s="142"/>
      <c r="Q123" s="143"/>
      <c r="R123" s="143"/>
      <c r="S123" s="143"/>
      <c r="V123" s="144"/>
      <c r="AC123" s="141"/>
      <c r="AD123" s="141"/>
      <c r="AE123" s="141"/>
      <c r="AF123" s="142"/>
      <c r="AG123" s="142"/>
      <c r="AH123" s="142"/>
      <c r="AI123" s="142"/>
      <c r="AJ123" s="142"/>
      <c r="AK123" s="131"/>
      <c r="AL123" s="142"/>
      <c r="AM123" s="142"/>
      <c r="AN123" s="143"/>
      <c r="AO123" s="143"/>
      <c r="AP123" s="143"/>
      <c r="AQ123" s="143"/>
      <c r="AT123" s="144"/>
      <c r="AU123" s="145"/>
      <c r="AV123" s="144"/>
    </row>
    <row r="124" spans="1:49" x14ac:dyDescent="0.25">
      <c r="B124" s="107"/>
      <c r="C124" s="107"/>
      <c r="D124" s="107"/>
      <c r="E124" s="107"/>
      <c r="F124" s="107"/>
      <c r="G124" s="141">
        <f>IF(OR(G14="",H16="[Expired in 2018]"),"",1)</f>
        <v>1</v>
      </c>
      <c r="H124" s="146">
        <f>IF(G124="","",IF(G16="NA",YEAR(G14),YEAR(G16)))</f>
        <v>2019</v>
      </c>
      <c r="I124" s="146">
        <f>IF(G124="","",IF(G$12="Yearly","",IF(G16="NA",MONTH(G14),MONTH(G16))))</f>
        <v>1</v>
      </c>
      <c r="J124" s="142">
        <f>IF(G124="","",G71)</f>
        <v>332662053.70708799</v>
      </c>
      <c r="K124" s="142" t="str">
        <f>IF(G124="","",IF(G30="payable at the beginning","",-V124))</f>
        <v/>
      </c>
      <c r="L124" s="142" t="str">
        <f>IF(G124="","",IF(G30="payable at the beginning","",IF(OR(AND(G124&gt;=H$18,G124&lt;=H$19),AND(G124&gt;=J$18,G124&lt;=J$19),AND(G124&gt;=L$18,G124&lt;=L$19),AND(G124&gt;=N$18,G124&lt;=N$19),AND(G124&gt;=P$18,G124&lt;=P$19),AND(G124&gt;=R$18,G124&lt;=R$19),AND(G124&gt;=T$18,G124&lt;=T$19),AND(G124&gt;=V$18,G124&lt;=V$19)),V124,0)))</f>
        <v/>
      </c>
      <c r="M124" s="142" t="str">
        <f>IF(G124="","",IF(G30="payable at the beginning","",IF(AND(G124&gt;H$42,G124&lt;=H$43),G$41,IF(AND(G124&gt;J$42,G124&lt;=J$43),I$41,IF(AND(G124&gt;L$42,G124&lt;=L$43),K$41,IF(AND(G124&gt;N$42,G124&lt;=N$43),M$41,IF(AND(G124&gt;P$42,G124&lt;=P$43),O$41,IF(AND(G124&gt;R$42,G124&lt;=R$43),Q$41,IF(AND(G124&gt;T$42,G124&lt;=T$43),S$41,IF(AND(G124&gt;V$42,G124&lt;=V$43),U$41,IF(AND(G124&gt;H$55,G124&lt;=H$56),G$54,IF(AND(G124&gt;J$55,G124&lt;=J$56),I$54,IF(AND(G124&gt;L$55,G124&lt;=L$56),K$54,IF(AND(G124&gt;N$55,G124&lt;=N$56),M$54,IF(AND(G124&gt;P$55,G124&lt;=P$56),O$54,IF(AND(G124&gt;R$55,G124&lt;=R$56),Q$54,IF(AND(G124&gt;T$55,G124&lt;=T$56),S$54,IF(AND(G124&gt;V$55,G124&lt;=V$56),U$54,0))))))))))))))))))</f>
        <v/>
      </c>
      <c r="N124" s="142" t="str">
        <f>IF(AND(K124="",L124="",M124=""),"",SUM(K124:M124))</f>
        <v/>
      </c>
      <c r="O124" s="142">
        <f t="shared" ref="O124:O187" si="18">IF(G124="","",IF(G$30="payable at the end",IF(G$12="Yearly",SUM(J124)*(G$63*12),SUM(J124)*(G$63)),IF(G$12="Yearly",SUM(J124,N124)*(G$63*12),SUM(J124,N124)*(G$63))))</f>
        <v>2162303.3490960719</v>
      </c>
      <c r="P124" s="142">
        <f>IF(G124="","",SUM(J124,N124,O124))</f>
        <v>334824357.05618405</v>
      </c>
      <c r="Q124" s="143">
        <f>IF(G124="","",G70)</f>
        <v>444994053.70708799</v>
      </c>
      <c r="R124" s="143">
        <f t="shared" ref="R124:R187" si="19">IF(G124="","",-Q$124/G$11)</f>
        <v>-15892644.775253143</v>
      </c>
      <c r="S124" s="143">
        <f t="shared" ref="S124:S187" si="20">IF(G124="","",SUM(Q124:R124))</f>
        <v>429101408.93183488</v>
      </c>
      <c r="V124" s="147">
        <f>IF(G124="","",IF(AND(G124&gt;=H$34,G124&lt;=H$35),G$33,IF(AND(G124&gt;=J$34,G124&lt;=J$35),I$33,IF(AND(G124&gt;=L$34,G124&lt;=L$35),K$33,IF(AND(G124&gt;=N$34,G124&lt;=N$35),M$33,IF(AND(G124&gt;=P$34,G124&lt;=P$35),O$33,IF(AND(G124&gt;=R$34,G124&lt;=R$35),Q$33,IF(AND(G124&gt;=T$34,G124&lt;=T$35),S$33,IF(AND(G124&gt;=V$34,G124&lt;=V$35),U$33,IF(AND(G124&gt;=H$47,G124&lt;=H$48),G$46,IF(AND(G124&gt;=J$47,G124&lt;=J$48),I$46,IF(AND(G124&gt;=L$47,G124&lt;=L$48),K$46,IF(AND(G124&gt;=N$47,G124&lt;=N$48),M$46,IF(AND(G124&gt;=P$47,G124&lt;=P$48),O$46,IF(AND(G124&gt;=R$47,G124&lt;=R$48),Q$46,IF(AND(G124&gt;=T$47,G124&lt;=T$48),S$46,IF(AND(G124&gt;=V$47,G124&lt;=V$48),U$46,IF(AND(G124&gt;=H$38,G124&lt;=H$39),G$37,IF(AND(G124&gt;=H$51,G124&lt;=H$52),G$50,0)))))))))))))))))))</f>
        <v>112332000</v>
      </c>
      <c r="AC124" s="141" t="str">
        <f>IF(AC14="","",1)</f>
        <v/>
      </c>
      <c r="AD124" s="146" t="str">
        <f>IF(AC124="","",IF(AC16="NA",YEAR(AC14),YEAR(AC16)))</f>
        <v/>
      </c>
      <c r="AE124" s="146" t="str">
        <f>IF(AC124="","",IF(AC$12="Yearly","",IF(AC16="NA",MONTH(AC14),MONTH(AC16))))</f>
        <v/>
      </c>
      <c r="AF124" s="142" t="str">
        <f>VLOOKUP($AC$2,$G$124:$S$304,10,FALSE)</f>
        <v/>
      </c>
      <c r="AG124" s="142" t="str">
        <f>IF(AC124="","",AE103)</f>
        <v/>
      </c>
      <c r="AH124" s="142" t="str">
        <f t="shared" ref="AH124:AH188" si="21">IF(AC124="","",-AT124)</f>
        <v/>
      </c>
      <c r="AI124" s="142" t="str">
        <f>IF(AC124="","",IF(AC30="payable at the beginning","",IF(OR(AND(AC124&gt;=AD$18,AC124&lt;=AD$19),AND(AC124&gt;=AF$18,AC124&lt;=AF$19),AND(AC124&gt;=AH$18,AC124&lt;=AH$19),AND(AC124&gt;=AJ$18,AC124&lt;=AJ$19),AND(AC124&gt;=AL$18,AC124&lt;=AL$19),AND(AC124&gt;=AN$18,AC124&lt;=AN$19),AND(AC124&gt;=AP$18,AC124&lt;=AP$19),AND(AC124&gt;=AR$18,AC124&lt;=AR$19)),AT124,0)))</f>
        <v/>
      </c>
      <c r="AJ124" s="142" t="str">
        <f>IF(AC124="","",IF(AC30="payable at the beginning","",IF(AND(AC124&gt;AD$42,AC124&lt;=AD$43),AC$41,IF(AND(AC124&gt;AF$42,AC124&lt;=AF$43),AE$41,IF(AND(AC124&gt;AH$42,AC124&lt;=AH$43),AG$41,IF(AND(AC124&gt;AJ$42,AC124&lt;=AJ$43),AI$41,IF(AND(AC124&gt;AL$42,AC124&lt;=AL$43),AK$41,IF(AND(AC124&gt;AN$42,AC124&lt;=AN$43),AM$41,IF(AND(AC124&gt;AP$42,AC124&lt;=AP$43),AO$41,IF(AND(AC124&gt;AR$42,AC124&lt;=AR$43),AQ$41,IF(AND(AC124&gt;AD$55,AC124&lt;=AD$56),AC$54,IF(AND(AC124&gt;AF$55,AC124&lt;=AF$56),AE$54,IF(AND(AC124&gt;AH$55,AC124&lt;=AH$56),AG$54,IF(AND(AC124&gt;AJ$55,AC124&lt;=AJ$56),AI$54,IF(AND(AC124&gt;AL$55,AC124&lt;=AL$56),AK$54,IF(AND(AC124&gt;AN$55,AC124&lt;=AN$56),AM$54,IF(AND(AC124&gt;AP$55,AC124&lt;=AP$56),AO$54,IF(AND(AC124&gt;AR$55,AC124&lt;=AR$56),AQ$54,0))))))))))))))))))</f>
        <v/>
      </c>
      <c r="AK124" s="142" t="str">
        <f>IF(AND(AH124="",AI124="",AJ124=""),"",SUM(AH124:AJ124))</f>
        <v/>
      </c>
      <c r="AL124" s="142" t="str">
        <f>IF(AC124="","",IF(AC$30="payable at the end",IF(AC$12="Yearly",SUM(AF124,AG124)*(AC$63*12),SUM(AF124,AG124)*(AC$63)),IF(AC$12="Yearly",SUM(AF124,AG124,AK124)*(AC$63*12),SUM(AF124,AG124,AK124)*(AC$63))))</f>
        <v/>
      </c>
      <c r="AM124" s="142" t="str">
        <f>IF(AC124="","",SUM(AF124,AG124,AK124,AL124))</f>
        <v/>
      </c>
      <c r="AN124" s="143" t="str">
        <f>VLOOKUP($AC$2,$G$124:$S$304,13,FALSE)</f>
        <v/>
      </c>
      <c r="AO124" s="143" t="str">
        <f>IF(AC124="","",AE110)</f>
        <v/>
      </c>
      <c r="AP124" s="143" t="str">
        <f>IF(AC124="","",-SUM(AN$124,AO$124)/AC$11)</f>
        <v/>
      </c>
      <c r="AQ124" s="143" t="str">
        <f t="shared" ref="AQ124:AQ187" si="22">IF(AC124="","",SUM(AN124:AP124))</f>
        <v/>
      </c>
      <c r="AT124" s="147" t="str">
        <f t="shared" ref="AT124:AT187" si="23">IF(AC124="","",IF(AND(AC124&gt;=AD$34,AC124&lt;=AD$35),AC$33,IF(AND(AC124&gt;=AF$34,AC124&lt;=AF$35),AE$33,IF(AND(AC124&gt;=AH$34,AC124&lt;=AH$35),AG$33,IF(AND(AC124&gt;=AJ$34,AC124&lt;=AJ$35),AI$33,IF(AND(AC124&gt;=AL$34,AC124&lt;=AL$35),AK$33,IF(AND(AC124&gt;=AN$34,AC124&lt;=AN$35),AM$33,IF(AND(AC124&gt;=AP$34,AC124&lt;=AP$35),AO$33,IF(AND(AC124&gt;=AR$34,AC124&lt;=AR$35),AQ$33,IF(AND(AC124&gt;=AD$47,AC124&lt;=AD$48),AC$46,IF(AND(AC124&gt;=AF$47,AC124&lt;=AF$48),AE$46,IF(AND(AC124&gt;=AH$47,AC124&lt;=AH$48),AG$46,IF(AND(AC124&gt;=AJ$47,AC124&lt;=AJ$48),AI$46,IF(AND(AC124&gt;=AL$47,AC124&lt;=AL$48),AK$46,IF(AND(AC124&gt;=AN$47,AC124&lt;=AN$48),AM$46,IF(AND(AC124&gt;=AP$47,AC124&lt;=AP$48),AO$46,IF(AND(AC124&gt;=AR$47,AC124&lt;=AR$48),AQ$46,IF(AND(AC124&gt;=AD$38,AC124&lt;=AD$39),AC$37,IF(AND(AC124&gt;=AD$51,AC124&lt;=AD$52),AC$50,0)))))))))))))))))))</f>
        <v/>
      </c>
      <c r="AU124" s="145" t="str">
        <f t="shared" ref="AU124:AU187" si="24">IF(AC124="","",SUMIF($G$123:$G$302,AC$2+AC124,$N$123:$N$302))</f>
        <v/>
      </c>
      <c r="AV124" s="144" t="str">
        <f>IF(AC124="","",IF(AU124="",AH124-0,AH124-AU124))</f>
        <v/>
      </c>
    </row>
    <row r="125" spans="1:49" s="34" customFormat="1" x14ac:dyDescent="0.25">
      <c r="A125" s="14"/>
      <c r="B125" s="107"/>
      <c r="C125" s="107"/>
      <c r="D125" s="107"/>
      <c r="E125" s="107"/>
      <c r="F125" s="107"/>
      <c r="G125" s="141">
        <f t="shared" ref="G125:G188" si="25">IF(G124="","",IF((G124+1)&gt;G$11,"",G124+1))</f>
        <v>2</v>
      </c>
      <c r="H125" s="146">
        <f>IF(G125="","",IF(OR(I124=12,I124=""),H124+1,H124))</f>
        <v>2019</v>
      </c>
      <c r="I125" s="146">
        <f>IF(G125="","",IF(G$12="Yearly","",IF(I124=12,1,I124+1)))</f>
        <v>2</v>
      </c>
      <c r="J125" s="142">
        <f t="shared" ref="J125:J188" si="26">IF(G125="","",P124)</f>
        <v>334824357.05618405</v>
      </c>
      <c r="K125" s="142">
        <f t="shared" ref="K125:K188" si="27">IF(G125="","",-V125)</f>
        <v>-112332000</v>
      </c>
      <c r="L125" s="142">
        <f>IF(G125="","",IF(OR(AND(G125&gt;=H$18,G125&lt;=H$19),AND(G125&gt;=J$18,G125&lt;=J$19),AND(G125&gt;=L$18,G125&lt;=L$19),AND(G125&gt;=N$18,G125&lt;=N$19),AND(G125&gt;=P$18,G125&lt;=P$19),AND(G125&gt;=R$18,G125&lt;=R$19),AND(G125&gt;=T$18,G125&lt;=T$19),AND(G125&gt;=V$18,G125&lt;=V$19)),V125,0))</f>
        <v>0</v>
      </c>
      <c r="M125" s="142">
        <f>IF(G125="","",IF(AND(G125&gt;H$42,G125&lt;=H$43),G$41,IF(AND(G125&gt;J$42,G125&lt;=J$43),I$41,IF(AND(G125&gt;L$42,G125&lt;=L$43),K$41,IF(AND(G125&gt;N$42,G125&lt;=N$43),M$41,IF(AND(G125&gt;P$42,G125&lt;=P$43),O$41,IF(AND(G125&gt;R$42,G125&lt;=R$43),Q$41,IF(AND(G125&gt;T$42,G125&lt;=T$43),S$41,IF(AND(G125&gt;V$42,G125&lt;=V$43),U$41,IF(AND(G125&gt;H$55,G125&lt;=H$56),G$54,IF(AND(G125&gt;J$55,G125&lt;=J$56),I$54,IF(AND(G125&gt;L$55,G125&lt;=L$56),K$54,IF(AND(G125&gt;N$55,G125&lt;=N$56),M$54,IF(AND(G125&gt;P$55,G125&lt;=P$56),O$54,IF(AND(G125&gt;R$55,G125&lt;=R$56),Q$54,IF(AND(G125&gt;T$55,G125&lt;=T$56),S$54,IF(AND(G125&gt;V$55,G125&lt;=V$56),U$54,0)))))))))))))))))</f>
        <v>0</v>
      </c>
      <c r="N125" s="142">
        <f>IF(G125="","",SUM(K125:M125))</f>
        <v>-112332000</v>
      </c>
      <c r="O125" s="142">
        <f t="shared" si="18"/>
        <v>1446200.3208651962</v>
      </c>
      <c r="P125" s="142">
        <f t="shared" ref="P125:P188" si="28">IF(G125="","",SUM(J125,N125,O125))</f>
        <v>223938557.37704924</v>
      </c>
      <c r="Q125" s="143">
        <f t="shared" ref="Q125:Q188" si="29">IF(G125="","",S124)</f>
        <v>429101408.93183488</v>
      </c>
      <c r="R125" s="143">
        <f t="shared" si="19"/>
        <v>-15892644.775253143</v>
      </c>
      <c r="S125" s="143">
        <f t="shared" si="20"/>
        <v>413208764.15658176</v>
      </c>
      <c r="T125" s="15"/>
      <c r="U125" s="15"/>
      <c r="V125" s="147">
        <f t="shared" ref="V125:V188" si="30">IF(G125="","",IF(AND(G125&gt;=H$34,G125&lt;=H$35),G$33,IF(AND(G125&gt;=J$34,G125&lt;=J$35),I$33,IF(AND(G125&gt;=L$34,G125&lt;=L$35),K$33,IF(AND(G125&gt;=N$34,G125&lt;=N$35),M$33,IF(AND(G125&gt;=P$34,G125&lt;=P$35),O$33,IF(AND(G125&gt;=R$34,G125&lt;=R$35),Q$33,IF(AND(G125&gt;=T$34,G125&lt;=T$35),S$33,IF(AND(G125&gt;=V$34,G125&lt;=V$35),U$33,IF(AND(G125&gt;=H$47,G125&lt;=H$48),G$46,IF(AND(G125&gt;=J$47,G125&lt;=J$48),I$46,IF(AND(G125&gt;=L$47,G125&lt;=L$48),K$46,IF(AND(G125&gt;=N$47,G125&lt;=N$48),M$46,IF(AND(G125&gt;=P$47,G125&lt;=P$48),O$46,IF(AND(G125&gt;=R$47,G125&lt;=R$48),Q$46,IF(AND(G125&gt;=T$47,G125&lt;=T$48),S$46,IF(AND(G125&gt;=V$47,G125&lt;=V$48),U$46,IF(AND(G125&gt;=H$38,G125&lt;=H$39),G$37,IF(AND(G125&gt;=H$51,G125&lt;=H$52),G$50,0)))))))))))))))))))</f>
        <v>112332000</v>
      </c>
      <c r="W125" s="14"/>
      <c r="X125" s="15"/>
      <c r="Y125" s="15"/>
      <c r="Z125" s="15"/>
      <c r="AA125" s="15"/>
      <c r="AB125" s="15"/>
      <c r="AC125" s="141" t="str">
        <f t="shared" ref="AC125:AC188" si="31">IF(AC124="","",IF((AC124+1)&gt;AC$11,"",AC124+1))</f>
        <v/>
      </c>
      <c r="AD125" s="146" t="str">
        <f>IF(AC125="","",IF(OR(AE124=12,AE124=""),AD124+1,AD124))</f>
        <v/>
      </c>
      <c r="AE125" s="146" t="str">
        <f>IF(AC125="","",IF(AC$12="Yearly","",IF(AE124=12,1,AE124+1)))</f>
        <v/>
      </c>
      <c r="AF125" s="142" t="str">
        <f t="shared" ref="AF125:AF188" si="32">IF(AC125="","",AM124)</f>
        <v/>
      </c>
      <c r="AG125" s="142"/>
      <c r="AH125" s="142" t="str">
        <f t="shared" si="21"/>
        <v/>
      </c>
      <c r="AI125" s="142" t="str">
        <f t="shared" ref="AI125:AI188" si="33">IF(AC125="","",IF(OR(AND(AC125&gt;=AD$18,AC125&lt;=AD$19),AND(AC125&gt;=AF$18,AC125&lt;=AF$19),AND(AC125&gt;=AH$18,AC125&lt;=AH$19),AND(AC125&gt;=AJ$18,AC125&lt;=AJ$19),AND(AC125&gt;=AL$18,AC125&lt;=AL$19),AND(AC125&gt;=AN$18,AC125&lt;=AN$19),AND(AC125&gt;=AP$18,AC125&lt;=AP$19),AND(AC125&gt;=AR$18,AC125&lt;=AR$19)),AT125,0))</f>
        <v/>
      </c>
      <c r="AJ125" s="142" t="str">
        <f t="shared" ref="AJ125:AJ188" si="34">IF(AC125="","",IF(AND(AC125&gt;AD$42,AC125&lt;=AD$43),AC$41,IF(AND(AC125&gt;AF$42,AC125&lt;=AF$43),AE$41,IF(AND(AC125&gt;AH$42,AC125&lt;=AH$43),AG$41,IF(AND(AC125&gt;AJ$42,AC125&lt;=AJ$43),AI$41,IF(AND(AC125&gt;AL$42,AC125&lt;=AL$43),AK$41,IF(AND(AC125&gt;AN$42,AC125&lt;=AN$43),AM$41,IF(AND(AC125&gt;AP$42,AC125&lt;=AP$43),AO$41,IF(AND(AC125&gt;AR$42,AC125&lt;=AR$43),AQ$41,IF(AND(AC125&gt;AD$55,AC125&lt;=AD$56),AC$54,IF(AND(AC125&gt;AF$55,AC125&lt;=AF$56),AE$54,IF(AND(AC125&gt;AH$55,AC125&lt;=AH$56),AG$54,IF(AND(AC125&gt;AJ$55,AC125&lt;=AJ$56),AI$54,IF(AND(AC125&gt;AL$55,AC125&lt;=AL$56),AK$54,IF(AND(AC125&gt;AN$55,AC125&lt;=AN$56),AM$54,IF(AND(AC125&gt;AP$55,AC125&lt;=AP$56),AO$54,IF(AND(AC125&gt;AR$55,AC125&lt;=AR$56),AQ$54,0)))))))))))))))))</f>
        <v/>
      </c>
      <c r="AK125" s="142" t="str">
        <f t="shared" ref="AK125:AK188" si="35">IF(AC125="","",SUM(AH125:AJ125))</f>
        <v/>
      </c>
      <c r="AL125" s="142" t="str">
        <f t="shared" ref="AL125:AL188" si="36">IF(AC125="","",IF(AC$30="payable at the end",IF(AC$12="Yearly",SUM(AF125)*(AC$63*12),SUM(AF125)*(AC$63)),IF(AC$12="Yearly",SUM(AF125,AK125)*(AC$63*12),SUM(AF125,AK125)*(AC$63))))</f>
        <v/>
      </c>
      <c r="AM125" s="142" t="str">
        <f t="shared" ref="AM125:AM188" si="37">IF(AC125="","",SUM(AF125,AK125,AL125))</f>
        <v/>
      </c>
      <c r="AN125" s="143" t="str">
        <f t="shared" ref="AN125:AN188" si="38">IF(AC125="","",AQ124)</f>
        <v/>
      </c>
      <c r="AO125" s="143"/>
      <c r="AP125" s="143" t="str">
        <f>IF(AC125="","",-SUM(AN$124,AO$124)/AC$11)</f>
        <v/>
      </c>
      <c r="AQ125" s="143" t="str">
        <f t="shared" si="22"/>
        <v/>
      </c>
      <c r="AR125" s="15"/>
      <c r="AS125" s="15"/>
      <c r="AT125" s="147" t="str">
        <f t="shared" si="23"/>
        <v/>
      </c>
      <c r="AU125" s="145" t="str">
        <f t="shared" si="24"/>
        <v/>
      </c>
      <c r="AV125" s="144" t="str">
        <f>IF(AC125="","",AH125-AU125)</f>
        <v/>
      </c>
      <c r="AW125" s="14"/>
    </row>
    <row r="126" spans="1:49" s="34" customFormat="1" x14ac:dyDescent="0.25">
      <c r="A126" s="14"/>
      <c r="B126" s="107"/>
      <c r="C126" s="107"/>
      <c r="D126" s="107"/>
      <c r="E126" s="107"/>
      <c r="F126" s="107"/>
      <c r="G126" s="141">
        <f t="shared" si="25"/>
        <v>3</v>
      </c>
      <c r="H126" s="146">
        <f t="shared" ref="H126:H189" si="39">IF(G126="","",IF(OR(I125=12,I125=""),H125+1,H125))</f>
        <v>2019</v>
      </c>
      <c r="I126" s="146">
        <f t="shared" ref="I126:I189" si="40">IF(G126="","",IF(G$12="Yearly","",IF(I125=12,1,I125+1)))</f>
        <v>3</v>
      </c>
      <c r="J126" s="142">
        <f t="shared" si="26"/>
        <v>223938557.37704924</v>
      </c>
      <c r="K126" s="142">
        <f t="shared" si="27"/>
        <v>-112332000</v>
      </c>
      <c r="L126" s="142">
        <f t="shared" ref="L126:L189" si="41">IF(G126="","",IF(OR(AND(G126&gt;=H$18,G126&lt;=H$19),AND(G126&gt;=J$18,G126&lt;=J$19),AND(G126&gt;=L$18,G126&lt;=L$19),AND(G126&gt;=N$18,G126&lt;=N$19),AND(G126&gt;=P$18,G126&lt;=P$19),AND(G126&gt;=R$18,G126&lt;=R$19),AND(G126&gt;=T$18,G126&lt;=T$19),AND(G126&gt;=V$18,G126&lt;=V$19)),V126,0))</f>
        <v>0</v>
      </c>
      <c r="M126" s="142">
        <f t="shared" ref="M126:M189" si="42">IF(G126="","",IF(AND(G126&gt;H$42,G126&lt;=H$43),G$41,IF(AND(G126&gt;J$42,G126&lt;=J$43),I$41,IF(AND(G126&gt;L$42,G126&lt;=L$43),K$41,IF(AND(G126&gt;N$42,G126&lt;=N$43),M$41,IF(AND(G126&gt;P$42,G126&lt;=P$43),O$41,IF(AND(G126&gt;R$42,G126&lt;=R$43),Q$41,IF(AND(G126&gt;T$42,G126&lt;=T$43),S$41,IF(AND(G126&gt;V$42,G126&lt;=V$43),U$41,IF(AND(G126&gt;H$55,G126&lt;=H$56),G$54,IF(AND(G126&gt;J$55,G126&lt;=J$56),I$54,IF(AND(G126&gt;L$55,G126&lt;=L$56),K$54,IF(AND(G126&gt;N$55,G126&lt;=N$56),M$54,IF(AND(G126&gt;P$55,G126&lt;=P$56),O$54,IF(AND(G126&gt;R$55,G126&lt;=R$56),Q$54,IF(AND(G126&gt;T$55,G126&lt;=T$56),S$54,IF(AND(G126&gt;V$55,G126&lt;=V$56),U$54,0)))))))))))))))))</f>
        <v>0</v>
      </c>
      <c r="N126" s="142">
        <f t="shared" ref="N126:N189" si="43">IF(G126="","",SUM(K126:M126))</f>
        <v>-112332000</v>
      </c>
      <c r="O126" s="142">
        <f t="shared" si="18"/>
        <v>725442.62295082002</v>
      </c>
      <c r="P126" s="142">
        <f t="shared" si="28"/>
        <v>112332000.00000006</v>
      </c>
      <c r="Q126" s="143">
        <f t="shared" si="29"/>
        <v>413208764.15658176</v>
      </c>
      <c r="R126" s="143">
        <f t="shared" si="19"/>
        <v>-15892644.775253143</v>
      </c>
      <c r="S126" s="143">
        <f t="shared" si="20"/>
        <v>397316119.38132864</v>
      </c>
      <c r="T126" s="15"/>
      <c r="U126" s="15"/>
      <c r="V126" s="147">
        <f t="shared" si="30"/>
        <v>112332000</v>
      </c>
      <c r="W126" s="14"/>
      <c r="X126" s="15"/>
      <c r="Y126" s="15"/>
      <c r="Z126" s="15"/>
      <c r="AA126" s="15"/>
      <c r="AB126" s="15"/>
      <c r="AC126" s="141" t="str">
        <f t="shared" si="31"/>
        <v/>
      </c>
      <c r="AD126" s="146" t="str">
        <f t="shared" ref="AD126:AD189" si="44">IF(AC126="","",IF(OR(AE125=12,AE125=""),AD125+1,AD125))</f>
        <v/>
      </c>
      <c r="AE126" s="146" t="str">
        <f t="shared" ref="AE126:AE189" si="45">IF(AC126="","",IF(AC$12="Yearly","",IF(AE125=12,1,AE125+1)))</f>
        <v/>
      </c>
      <c r="AF126" s="142" t="str">
        <f t="shared" si="32"/>
        <v/>
      </c>
      <c r="AG126" s="142"/>
      <c r="AH126" s="142" t="str">
        <f t="shared" si="21"/>
        <v/>
      </c>
      <c r="AI126" s="142" t="str">
        <f t="shared" si="33"/>
        <v/>
      </c>
      <c r="AJ126" s="142" t="str">
        <f t="shared" si="34"/>
        <v/>
      </c>
      <c r="AK126" s="142" t="str">
        <f t="shared" si="35"/>
        <v/>
      </c>
      <c r="AL126" s="142" t="str">
        <f t="shared" si="36"/>
        <v/>
      </c>
      <c r="AM126" s="142" t="str">
        <f t="shared" si="37"/>
        <v/>
      </c>
      <c r="AN126" s="143" t="str">
        <f t="shared" si="38"/>
        <v/>
      </c>
      <c r="AO126" s="143"/>
      <c r="AP126" s="143" t="str">
        <f t="shared" ref="AP126:AP189" si="46">IF(AC126="","",-SUM(AN$124,AO$124)/AC$11)</f>
        <v/>
      </c>
      <c r="AQ126" s="143" t="str">
        <f t="shared" si="22"/>
        <v/>
      </c>
      <c r="AR126" s="15"/>
      <c r="AS126" s="15"/>
      <c r="AT126" s="147" t="str">
        <f t="shared" si="23"/>
        <v/>
      </c>
      <c r="AU126" s="145" t="str">
        <f t="shared" si="24"/>
        <v/>
      </c>
      <c r="AV126" s="144" t="str">
        <f t="shared" ref="AV126:AV189" si="47">IF(AC126="","",AH126-AU126)</f>
        <v/>
      </c>
      <c r="AW126" s="14"/>
    </row>
    <row r="127" spans="1:49" s="34" customFormat="1" x14ac:dyDescent="0.25">
      <c r="A127" s="14"/>
      <c r="B127" s="107"/>
      <c r="C127" s="107"/>
      <c r="D127" s="107"/>
      <c r="E127" s="107"/>
      <c r="F127" s="107"/>
      <c r="G127" s="141">
        <f t="shared" si="25"/>
        <v>4</v>
      </c>
      <c r="H127" s="146">
        <f t="shared" si="39"/>
        <v>2019</v>
      </c>
      <c r="I127" s="146">
        <f t="shared" si="40"/>
        <v>4</v>
      </c>
      <c r="J127" s="142">
        <f t="shared" si="26"/>
        <v>112332000.00000006</v>
      </c>
      <c r="K127" s="142">
        <f t="shared" si="27"/>
        <v>-112332000</v>
      </c>
      <c r="L127" s="142">
        <f t="shared" si="41"/>
        <v>0</v>
      </c>
      <c r="M127" s="142">
        <f t="shared" si="42"/>
        <v>0</v>
      </c>
      <c r="N127" s="142">
        <f t="shared" si="43"/>
        <v>-112332000</v>
      </c>
      <c r="O127" s="142">
        <f t="shared" si="18"/>
        <v>0</v>
      </c>
      <c r="P127" s="142">
        <f t="shared" si="28"/>
        <v>5.9604644775390625E-8</v>
      </c>
      <c r="Q127" s="143">
        <f t="shared" si="29"/>
        <v>397316119.38132864</v>
      </c>
      <c r="R127" s="143">
        <f t="shared" si="19"/>
        <v>-15892644.775253143</v>
      </c>
      <c r="S127" s="143">
        <f t="shared" si="20"/>
        <v>381423474.60607553</v>
      </c>
      <c r="T127" s="15"/>
      <c r="U127" s="15"/>
      <c r="V127" s="147">
        <f t="shared" si="30"/>
        <v>112332000</v>
      </c>
      <c r="W127" s="14"/>
      <c r="X127" s="15"/>
      <c r="Y127" s="15"/>
      <c r="Z127" s="15"/>
      <c r="AA127" s="15"/>
      <c r="AB127" s="15"/>
      <c r="AC127" s="141" t="str">
        <f t="shared" si="31"/>
        <v/>
      </c>
      <c r="AD127" s="146" t="str">
        <f t="shared" si="44"/>
        <v/>
      </c>
      <c r="AE127" s="146" t="str">
        <f t="shared" si="45"/>
        <v/>
      </c>
      <c r="AF127" s="142" t="str">
        <f t="shared" si="32"/>
        <v/>
      </c>
      <c r="AG127" s="142"/>
      <c r="AH127" s="142" t="str">
        <f t="shared" si="21"/>
        <v/>
      </c>
      <c r="AI127" s="142" t="str">
        <f t="shared" si="33"/>
        <v/>
      </c>
      <c r="AJ127" s="142" t="str">
        <f t="shared" si="34"/>
        <v/>
      </c>
      <c r="AK127" s="142" t="str">
        <f t="shared" si="35"/>
        <v/>
      </c>
      <c r="AL127" s="142" t="str">
        <f t="shared" si="36"/>
        <v/>
      </c>
      <c r="AM127" s="142" t="str">
        <f t="shared" si="37"/>
        <v/>
      </c>
      <c r="AN127" s="143" t="str">
        <f t="shared" si="38"/>
        <v/>
      </c>
      <c r="AO127" s="143"/>
      <c r="AP127" s="143" t="str">
        <f t="shared" si="46"/>
        <v/>
      </c>
      <c r="AQ127" s="143" t="str">
        <f t="shared" si="22"/>
        <v/>
      </c>
      <c r="AR127" s="15"/>
      <c r="AS127" s="15"/>
      <c r="AT127" s="147" t="str">
        <f t="shared" si="23"/>
        <v/>
      </c>
      <c r="AU127" s="145" t="str">
        <f t="shared" si="24"/>
        <v/>
      </c>
      <c r="AV127" s="144" t="str">
        <f t="shared" si="47"/>
        <v/>
      </c>
      <c r="AW127" s="14"/>
    </row>
    <row r="128" spans="1:49" s="34" customFormat="1" x14ac:dyDescent="0.25">
      <c r="A128" s="14"/>
      <c r="B128" s="107"/>
      <c r="C128" s="107"/>
      <c r="D128" s="107"/>
      <c r="E128" s="107"/>
      <c r="F128" s="107"/>
      <c r="G128" s="141">
        <f t="shared" si="25"/>
        <v>5</v>
      </c>
      <c r="H128" s="146">
        <f t="shared" si="39"/>
        <v>2019</v>
      </c>
      <c r="I128" s="146">
        <f t="shared" si="40"/>
        <v>5</v>
      </c>
      <c r="J128" s="142">
        <f t="shared" si="26"/>
        <v>5.9604644775390625E-8</v>
      </c>
      <c r="K128" s="142">
        <f t="shared" si="27"/>
        <v>0</v>
      </c>
      <c r="L128" s="142">
        <f t="shared" si="41"/>
        <v>0</v>
      </c>
      <c r="M128" s="142">
        <f t="shared" si="42"/>
        <v>0</v>
      </c>
      <c r="N128" s="142">
        <f t="shared" si="43"/>
        <v>0</v>
      </c>
      <c r="O128" s="142">
        <f t="shared" si="18"/>
        <v>3.8743019104003904E-10</v>
      </c>
      <c r="P128" s="142">
        <f t="shared" si="28"/>
        <v>5.9992074966430661E-8</v>
      </c>
      <c r="Q128" s="143">
        <f t="shared" si="29"/>
        <v>381423474.60607553</v>
      </c>
      <c r="R128" s="143">
        <f t="shared" si="19"/>
        <v>-15892644.775253143</v>
      </c>
      <c r="S128" s="143">
        <f t="shared" si="20"/>
        <v>365530829.83082241</v>
      </c>
      <c r="T128" s="15"/>
      <c r="U128" s="15"/>
      <c r="V128" s="147">
        <f t="shared" si="30"/>
        <v>0</v>
      </c>
      <c r="W128" s="14"/>
      <c r="X128" s="15"/>
      <c r="Y128" s="15"/>
      <c r="Z128" s="15"/>
      <c r="AA128" s="15"/>
      <c r="AB128" s="15"/>
      <c r="AC128" s="141" t="str">
        <f t="shared" si="31"/>
        <v/>
      </c>
      <c r="AD128" s="146" t="str">
        <f t="shared" si="44"/>
        <v/>
      </c>
      <c r="AE128" s="146" t="str">
        <f t="shared" si="45"/>
        <v/>
      </c>
      <c r="AF128" s="142" t="str">
        <f t="shared" si="32"/>
        <v/>
      </c>
      <c r="AG128" s="142"/>
      <c r="AH128" s="142" t="str">
        <f t="shared" si="21"/>
        <v/>
      </c>
      <c r="AI128" s="142" t="str">
        <f t="shared" si="33"/>
        <v/>
      </c>
      <c r="AJ128" s="142" t="str">
        <f t="shared" si="34"/>
        <v/>
      </c>
      <c r="AK128" s="142" t="str">
        <f t="shared" si="35"/>
        <v/>
      </c>
      <c r="AL128" s="142" t="str">
        <f t="shared" si="36"/>
        <v/>
      </c>
      <c r="AM128" s="142" t="str">
        <f t="shared" si="37"/>
        <v/>
      </c>
      <c r="AN128" s="143" t="str">
        <f t="shared" si="38"/>
        <v/>
      </c>
      <c r="AO128" s="143"/>
      <c r="AP128" s="143" t="str">
        <f t="shared" si="46"/>
        <v/>
      </c>
      <c r="AQ128" s="143" t="str">
        <f t="shared" si="22"/>
        <v/>
      </c>
      <c r="AR128" s="15"/>
      <c r="AS128" s="15"/>
      <c r="AT128" s="147" t="str">
        <f t="shared" si="23"/>
        <v/>
      </c>
      <c r="AU128" s="145" t="str">
        <f t="shared" si="24"/>
        <v/>
      </c>
      <c r="AV128" s="144" t="str">
        <f t="shared" si="47"/>
        <v/>
      </c>
      <c r="AW128" s="14"/>
    </row>
    <row r="129" spans="1:49" s="34" customFormat="1" x14ac:dyDescent="0.25">
      <c r="A129" s="14"/>
      <c r="B129" s="107"/>
      <c r="C129" s="107"/>
      <c r="D129" s="107"/>
      <c r="E129" s="107"/>
      <c r="F129" s="107"/>
      <c r="G129" s="141">
        <f t="shared" si="25"/>
        <v>6</v>
      </c>
      <c r="H129" s="146">
        <f t="shared" si="39"/>
        <v>2019</v>
      </c>
      <c r="I129" s="146">
        <f t="shared" si="40"/>
        <v>6</v>
      </c>
      <c r="J129" s="142">
        <f t="shared" si="26"/>
        <v>5.9992074966430661E-8</v>
      </c>
      <c r="K129" s="142">
        <f t="shared" si="27"/>
        <v>0</v>
      </c>
      <c r="L129" s="142">
        <f t="shared" si="41"/>
        <v>0</v>
      </c>
      <c r="M129" s="142">
        <f t="shared" si="42"/>
        <v>0</v>
      </c>
      <c r="N129" s="142">
        <f t="shared" si="43"/>
        <v>0</v>
      </c>
      <c r="O129" s="142">
        <f t="shared" si="18"/>
        <v>3.8994848728179928E-10</v>
      </c>
      <c r="P129" s="142">
        <f t="shared" si="28"/>
        <v>6.0382023453712465E-8</v>
      </c>
      <c r="Q129" s="143">
        <f t="shared" si="29"/>
        <v>365530829.83082241</v>
      </c>
      <c r="R129" s="143">
        <f t="shared" si="19"/>
        <v>-15892644.775253143</v>
      </c>
      <c r="S129" s="143">
        <f t="shared" si="20"/>
        <v>349638185.05556929</v>
      </c>
      <c r="T129" s="15"/>
      <c r="U129" s="15"/>
      <c r="V129" s="147">
        <f t="shared" si="30"/>
        <v>0</v>
      </c>
      <c r="W129" s="14"/>
      <c r="X129" s="15"/>
      <c r="Y129" s="15"/>
      <c r="Z129" s="15"/>
      <c r="AA129" s="15"/>
      <c r="AB129" s="15"/>
      <c r="AC129" s="141" t="str">
        <f t="shared" si="31"/>
        <v/>
      </c>
      <c r="AD129" s="146" t="str">
        <f t="shared" si="44"/>
        <v/>
      </c>
      <c r="AE129" s="146" t="str">
        <f t="shared" si="45"/>
        <v/>
      </c>
      <c r="AF129" s="142" t="str">
        <f t="shared" si="32"/>
        <v/>
      </c>
      <c r="AG129" s="142"/>
      <c r="AH129" s="142" t="str">
        <f t="shared" si="21"/>
        <v/>
      </c>
      <c r="AI129" s="142" t="str">
        <f t="shared" si="33"/>
        <v/>
      </c>
      <c r="AJ129" s="142" t="str">
        <f t="shared" si="34"/>
        <v/>
      </c>
      <c r="AK129" s="142" t="str">
        <f t="shared" si="35"/>
        <v/>
      </c>
      <c r="AL129" s="142" t="str">
        <f t="shared" si="36"/>
        <v/>
      </c>
      <c r="AM129" s="142" t="str">
        <f t="shared" si="37"/>
        <v/>
      </c>
      <c r="AN129" s="143" t="str">
        <f t="shared" si="38"/>
        <v/>
      </c>
      <c r="AO129" s="143"/>
      <c r="AP129" s="143" t="str">
        <f t="shared" si="46"/>
        <v/>
      </c>
      <c r="AQ129" s="143" t="str">
        <f t="shared" si="22"/>
        <v/>
      </c>
      <c r="AR129" s="15"/>
      <c r="AS129" s="15"/>
      <c r="AT129" s="147" t="str">
        <f t="shared" si="23"/>
        <v/>
      </c>
      <c r="AU129" s="145" t="str">
        <f t="shared" si="24"/>
        <v/>
      </c>
      <c r="AV129" s="144" t="str">
        <f t="shared" si="47"/>
        <v/>
      </c>
      <c r="AW129" s="14"/>
    </row>
    <row r="130" spans="1:49" s="34" customFormat="1" x14ac:dyDescent="0.25">
      <c r="A130" s="14"/>
      <c r="G130" s="141">
        <f t="shared" si="25"/>
        <v>7</v>
      </c>
      <c r="H130" s="146">
        <f t="shared" si="39"/>
        <v>2019</v>
      </c>
      <c r="I130" s="146">
        <f t="shared" si="40"/>
        <v>7</v>
      </c>
      <c r="J130" s="142">
        <f t="shared" si="26"/>
        <v>6.0382023453712465E-8</v>
      </c>
      <c r="K130" s="142">
        <f t="shared" si="27"/>
        <v>0</v>
      </c>
      <c r="L130" s="142">
        <f t="shared" si="41"/>
        <v>0</v>
      </c>
      <c r="M130" s="142">
        <f t="shared" si="42"/>
        <v>0</v>
      </c>
      <c r="N130" s="142">
        <f t="shared" si="43"/>
        <v>0</v>
      </c>
      <c r="O130" s="142">
        <f t="shared" si="18"/>
        <v>3.9248315244913098E-10</v>
      </c>
      <c r="P130" s="142">
        <f t="shared" si="28"/>
        <v>6.07745066061616E-8</v>
      </c>
      <c r="Q130" s="143">
        <f t="shared" si="29"/>
        <v>349638185.05556929</v>
      </c>
      <c r="R130" s="143">
        <f t="shared" si="19"/>
        <v>-15892644.775253143</v>
      </c>
      <c r="S130" s="143">
        <f t="shared" si="20"/>
        <v>333745540.28031617</v>
      </c>
      <c r="T130" s="15"/>
      <c r="U130" s="15"/>
      <c r="V130" s="147">
        <f t="shared" si="30"/>
        <v>0</v>
      </c>
      <c r="W130" s="14"/>
      <c r="X130" s="15"/>
      <c r="Y130" s="15"/>
      <c r="Z130" s="15"/>
      <c r="AA130" s="15"/>
      <c r="AB130" s="15"/>
      <c r="AC130" s="141" t="str">
        <f t="shared" si="31"/>
        <v/>
      </c>
      <c r="AD130" s="146" t="str">
        <f t="shared" si="44"/>
        <v/>
      </c>
      <c r="AE130" s="146" t="str">
        <f t="shared" si="45"/>
        <v/>
      </c>
      <c r="AF130" s="142" t="str">
        <f t="shared" si="32"/>
        <v/>
      </c>
      <c r="AG130" s="142"/>
      <c r="AH130" s="142" t="str">
        <f t="shared" si="21"/>
        <v/>
      </c>
      <c r="AI130" s="142" t="str">
        <f t="shared" si="33"/>
        <v/>
      </c>
      <c r="AJ130" s="142" t="str">
        <f t="shared" si="34"/>
        <v/>
      </c>
      <c r="AK130" s="142" t="str">
        <f t="shared" si="35"/>
        <v/>
      </c>
      <c r="AL130" s="142" t="str">
        <f t="shared" si="36"/>
        <v/>
      </c>
      <c r="AM130" s="142" t="str">
        <f t="shared" si="37"/>
        <v/>
      </c>
      <c r="AN130" s="143" t="str">
        <f t="shared" si="38"/>
        <v/>
      </c>
      <c r="AO130" s="143"/>
      <c r="AP130" s="143" t="str">
        <f t="shared" si="46"/>
        <v/>
      </c>
      <c r="AQ130" s="143" t="str">
        <f t="shared" si="22"/>
        <v/>
      </c>
      <c r="AR130" s="15"/>
      <c r="AS130" s="15"/>
      <c r="AT130" s="147" t="str">
        <f t="shared" si="23"/>
        <v/>
      </c>
      <c r="AU130" s="145" t="str">
        <f t="shared" si="24"/>
        <v/>
      </c>
      <c r="AV130" s="144" t="str">
        <f t="shared" si="47"/>
        <v/>
      </c>
      <c r="AW130" s="14"/>
    </row>
    <row r="131" spans="1:49" s="34" customFormat="1" x14ac:dyDescent="0.25">
      <c r="A131" s="14"/>
      <c r="G131" s="141">
        <f t="shared" si="25"/>
        <v>8</v>
      </c>
      <c r="H131" s="146">
        <f t="shared" si="39"/>
        <v>2019</v>
      </c>
      <c r="I131" s="146">
        <f t="shared" si="40"/>
        <v>8</v>
      </c>
      <c r="J131" s="142">
        <f t="shared" si="26"/>
        <v>6.07745066061616E-8</v>
      </c>
      <c r="K131" s="142">
        <f t="shared" si="27"/>
        <v>0</v>
      </c>
      <c r="L131" s="142">
        <f t="shared" si="41"/>
        <v>0</v>
      </c>
      <c r="M131" s="142">
        <f t="shared" si="42"/>
        <v>0</v>
      </c>
      <c r="N131" s="142">
        <f t="shared" si="43"/>
        <v>0</v>
      </c>
      <c r="O131" s="142">
        <f t="shared" si="18"/>
        <v>3.9503429294005039E-10</v>
      </c>
      <c r="P131" s="142">
        <f t="shared" si="28"/>
        <v>6.1169540899101647E-8</v>
      </c>
      <c r="Q131" s="143">
        <f t="shared" si="29"/>
        <v>333745540.28031617</v>
      </c>
      <c r="R131" s="143">
        <f t="shared" si="19"/>
        <v>-15892644.775253143</v>
      </c>
      <c r="S131" s="143">
        <f t="shared" si="20"/>
        <v>317852895.50506306</v>
      </c>
      <c r="T131" s="15"/>
      <c r="U131" s="15"/>
      <c r="V131" s="147">
        <f t="shared" si="30"/>
        <v>0</v>
      </c>
      <c r="W131" s="14"/>
      <c r="X131" s="15"/>
      <c r="Y131" s="15"/>
      <c r="Z131" s="15"/>
      <c r="AA131" s="15"/>
      <c r="AB131" s="15"/>
      <c r="AC131" s="141" t="str">
        <f t="shared" si="31"/>
        <v/>
      </c>
      <c r="AD131" s="146" t="str">
        <f t="shared" si="44"/>
        <v/>
      </c>
      <c r="AE131" s="146" t="str">
        <f t="shared" si="45"/>
        <v/>
      </c>
      <c r="AF131" s="142" t="str">
        <f t="shared" si="32"/>
        <v/>
      </c>
      <c r="AG131" s="142"/>
      <c r="AH131" s="142" t="str">
        <f t="shared" si="21"/>
        <v/>
      </c>
      <c r="AI131" s="142" t="str">
        <f t="shared" si="33"/>
        <v/>
      </c>
      <c r="AJ131" s="142" t="str">
        <f t="shared" si="34"/>
        <v/>
      </c>
      <c r="AK131" s="142" t="str">
        <f t="shared" si="35"/>
        <v/>
      </c>
      <c r="AL131" s="142" t="str">
        <f t="shared" si="36"/>
        <v/>
      </c>
      <c r="AM131" s="142" t="str">
        <f t="shared" si="37"/>
        <v/>
      </c>
      <c r="AN131" s="143" t="str">
        <f t="shared" si="38"/>
        <v/>
      </c>
      <c r="AO131" s="143"/>
      <c r="AP131" s="143" t="str">
        <f t="shared" si="46"/>
        <v/>
      </c>
      <c r="AQ131" s="143" t="str">
        <f t="shared" si="22"/>
        <v/>
      </c>
      <c r="AR131" s="15"/>
      <c r="AS131" s="15"/>
      <c r="AT131" s="147" t="str">
        <f t="shared" si="23"/>
        <v/>
      </c>
      <c r="AU131" s="145" t="str">
        <f t="shared" si="24"/>
        <v/>
      </c>
      <c r="AV131" s="144" t="str">
        <f t="shared" si="47"/>
        <v/>
      </c>
      <c r="AW131" s="14"/>
    </row>
    <row r="132" spans="1:49" s="34" customFormat="1" x14ac:dyDescent="0.25">
      <c r="A132" s="14"/>
      <c r="G132" s="141">
        <f t="shared" si="25"/>
        <v>9</v>
      </c>
      <c r="H132" s="146">
        <f t="shared" si="39"/>
        <v>2019</v>
      </c>
      <c r="I132" s="146">
        <f t="shared" si="40"/>
        <v>9</v>
      </c>
      <c r="J132" s="142">
        <f t="shared" si="26"/>
        <v>6.1169540899101647E-8</v>
      </c>
      <c r="K132" s="142">
        <f t="shared" si="27"/>
        <v>0</v>
      </c>
      <c r="L132" s="142">
        <f t="shared" si="41"/>
        <v>0</v>
      </c>
      <c r="M132" s="142">
        <f t="shared" si="42"/>
        <v>0</v>
      </c>
      <c r="N132" s="142">
        <f t="shared" si="43"/>
        <v>0</v>
      </c>
      <c r="O132" s="142">
        <f t="shared" si="18"/>
        <v>3.976020158441607E-10</v>
      </c>
      <c r="P132" s="142">
        <f t="shared" si="28"/>
        <v>6.1567142914945809E-8</v>
      </c>
      <c r="Q132" s="143">
        <f t="shared" si="29"/>
        <v>317852895.50506306</v>
      </c>
      <c r="R132" s="143">
        <f t="shared" si="19"/>
        <v>-15892644.775253143</v>
      </c>
      <c r="S132" s="143">
        <f t="shared" si="20"/>
        <v>301960250.72980994</v>
      </c>
      <c r="T132" s="15"/>
      <c r="U132" s="15"/>
      <c r="V132" s="147">
        <f t="shared" si="30"/>
        <v>0</v>
      </c>
      <c r="W132" s="14"/>
      <c r="X132" s="15"/>
      <c r="Y132" s="15"/>
      <c r="Z132" s="15"/>
      <c r="AA132" s="15"/>
      <c r="AB132" s="15"/>
      <c r="AC132" s="141" t="str">
        <f t="shared" si="31"/>
        <v/>
      </c>
      <c r="AD132" s="146" t="str">
        <f t="shared" si="44"/>
        <v/>
      </c>
      <c r="AE132" s="146" t="str">
        <f t="shared" si="45"/>
        <v/>
      </c>
      <c r="AF132" s="142" t="str">
        <f t="shared" si="32"/>
        <v/>
      </c>
      <c r="AG132" s="142"/>
      <c r="AH132" s="142" t="str">
        <f t="shared" si="21"/>
        <v/>
      </c>
      <c r="AI132" s="142" t="str">
        <f t="shared" si="33"/>
        <v/>
      </c>
      <c r="AJ132" s="142" t="str">
        <f t="shared" si="34"/>
        <v/>
      </c>
      <c r="AK132" s="142" t="str">
        <f t="shared" si="35"/>
        <v/>
      </c>
      <c r="AL132" s="142" t="str">
        <f t="shared" si="36"/>
        <v/>
      </c>
      <c r="AM132" s="142" t="str">
        <f t="shared" si="37"/>
        <v/>
      </c>
      <c r="AN132" s="143" t="str">
        <f t="shared" si="38"/>
        <v/>
      </c>
      <c r="AO132" s="143"/>
      <c r="AP132" s="143" t="str">
        <f t="shared" si="46"/>
        <v/>
      </c>
      <c r="AQ132" s="143" t="str">
        <f t="shared" si="22"/>
        <v/>
      </c>
      <c r="AR132" s="15"/>
      <c r="AS132" s="15"/>
      <c r="AT132" s="147" t="str">
        <f t="shared" si="23"/>
        <v/>
      </c>
      <c r="AU132" s="145" t="str">
        <f t="shared" si="24"/>
        <v/>
      </c>
      <c r="AV132" s="144" t="str">
        <f t="shared" si="47"/>
        <v/>
      </c>
      <c r="AW132" s="14"/>
    </row>
    <row r="133" spans="1:49" s="34" customFormat="1" x14ac:dyDescent="0.25">
      <c r="A133" s="14"/>
      <c r="G133" s="141">
        <f t="shared" si="25"/>
        <v>10</v>
      </c>
      <c r="H133" s="146">
        <f t="shared" si="39"/>
        <v>2019</v>
      </c>
      <c r="I133" s="146">
        <f t="shared" si="40"/>
        <v>10</v>
      </c>
      <c r="J133" s="142">
        <f t="shared" si="26"/>
        <v>6.1567142914945809E-8</v>
      </c>
      <c r="K133" s="142">
        <f t="shared" si="27"/>
        <v>0</v>
      </c>
      <c r="L133" s="142">
        <f t="shared" si="41"/>
        <v>0</v>
      </c>
      <c r="M133" s="142">
        <f t="shared" si="42"/>
        <v>0</v>
      </c>
      <c r="N133" s="142">
        <f t="shared" si="43"/>
        <v>0</v>
      </c>
      <c r="O133" s="142">
        <f t="shared" si="18"/>
        <v>4.0018642894714772E-10</v>
      </c>
      <c r="P133" s="142">
        <f t="shared" si="28"/>
        <v>6.1967329343892959E-8</v>
      </c>
      <c r="Q133" s="143">
        <f t="shared" si="29"/>
        <v>301960250.72980994</v>
      </c>
      <c r="R133" s="143">
        <f t="shared" si="19"/>
        <v>-15892644.775253143</v>
      </c>
      <c r="S133" s="143">
        <f t="shared" si="20"/>
        <v>286067605.95455682</v>
      </c>
      <c r="T133" s="15"/>
      <c r="U133" s="15"/>
      <c r="V133" s="147">
        <f t="shared" si="30"/>
        <v>0</v>
      </c>
      <c r="W133" s="14"/>
      <c r="X133" s="15"/>
      <c r="Y133" s="15"/>
      <c r="Z133" s="15"/>
      <c r="AA133" s="15"/>
      <c r="AB133" s="15"/>
      <c r="AC133" s="141" t="str">
        <f t="shared" si="31"/>
        <v/>
      </c>
      <c r="AD133" s="146" t="str">
        <f t="shared" si="44"/>
        <v/>
      </c>
      <c r="AE133" s="146" t="str">
        <f t="shared" si="45"/>
        <v/>
      </c>
      <c r="AF133" s="142" t="str">
        <f t="shared" si="32"/>
        <v/>
      </c>
      <c r="AG133" s="142"/>
      <c r="AH133" s="142" t="str">
        <f t="shared" si="21"/>
        <v/>
      </c>
      <c r="AI133" s="142" t="str">
        <f t="shared" si="33"/>
        <v/>
      </c>
      <c r="AJ133" s="142" t="str">
        <f t="shared" si="34"/>
        <v/>
      </c>
      <c r="AK133" s="142" t="str">
        <f t="shared" si="35"/>
        <v/>
      </c>
      <c r="AL133" s="142" t="str">
        <f t="shared" si="36"/>
        <v/>
      </c>
      <c r="AM133" s="142" t="str">
        <f t="shared" si="37"/>
        <v/>
      </c>
      <c r="AN133" s="143" t="str">
        <f t="shared" si="38"/>
        <v/>
      </c>
      <c r="AO133" s="143"/>
      <c r="AP133" s="143" t="str">
        <f t="shared" si="46"/>
        <v/>
      </c>
      <c r="AQ133" s="143" t="str">
        <f t="shared" si="22"/>
        <v/>
      </c>
      <c r="AR133" s="15"/>
      <c r="AS133" s="15"/>
      <c r="AT133" s="147" t="str">
        <f t="shared" si="23"/>
        <v/>
      </c>
      <c r="AU133" s="145" t="str">
        <f t="shared" si="24"/>
        <v/>
      </c>
      <c r="AV133" s="144" t="str">
        <f t="shared" si="47"/>
        <v/>
      </c>
      <c r="AW133" s="14"/>
    </row>
    <row r="134" spans="1:49" s="34" customFormat="1" x14ac:dyDescent="0.25">
      <c r="A134" s="14"/>
      <c r="G134" s="141">
        <f t="shared" si="25"/>
        <v>11</v>
      </c>
      <c r="H134" s="146">
        <f t="shared" si="39"/>
        <v>2019</v>
      </c>
      <c r="I134" s="146">
        <f t="shared" si="40"/>
        <v>11</v>
      </c>
      <c r="J134" s="142">
        <f t="shared" si="26"/>
        <v>6.1967329343892959E-8</v>
      </c>
      <c r="K134" s="142">
        <f t="shared" si="27"/>
        <v>0</v>
      </c>
      <c r="L134" s="142">
        <f t="shared" si="41"/>
        <v>0</v>
      </c>
      <c r="M134" s="142">
        <f t="shared" si="42"/>
        <v>0</v>
      </c>
      <c r="N134" s="142">
        <f t="shared" si="43"/>
        <v>0</v>
      </c>
      <c r="O134" s="142">
        <f t="shared" si="18"/>
        <v>4.0278764073530421E-10</v>
      </c>
      <c r="P134" s="142">
        <f t="shared" si="28"/>
        <v>6.2370116984628267E-8</v>
      </c>
      <c r="Q134" s="143">
        <f t="shared" si="29"/>
        <v>286067605.95455682</v>
      </c>
      <c r="R134" s="143">
        <f t="shared" si="19"/>
        <v>-15892644.775253143</v>
      </c>
      <c r="S134" s="143">
        <f t="shared" si="20"/>
        <v>270174961.17930371</v>
      </c>
      <c r="T134" s="15"/>
      <c r="U134" s="15"/>
      <c r="V134" s="147">
        <f t="shared" si="30"/>
        <v>0</v>
      </c>
      <c r="W134" s="14"/>
      <c r="X134" s="15"/>
      <c r="Y134" s="15"/>
      <c r="Z134" s="15"/>
      <c r="AA134" s="15"/>
      <c r="AB134" s="15"/>
      <c r="AC134" s="141" t="str">
        <f t="shared" si="31"/>
        <v/>
      </c>
      <c r="AD134" s="146" t="str">
        <f t="shared" si="44"/>
        <v/>
      </c>
      <c r="AE134" s="146" t="str">
        <f t="shared" si="45"/>
        <v/>
      </c>
      <c r="AF134" s="142" t="str">
        <f t="shared" si="32"/>
        <v/>
      </c>
      <c r="AG134" s="142"/>
      <c r="AH134" s="142" t="str">
        <f t="shared" si="21"/>
        <v/>
      </c>
      <c r="AI134" s="142" t="str">
        <f t="shared" si="33"/>
        <v/>
      </c>
      <c r="AJ134" s="142" t="str">
        <f t="shared" si="34"/>
        <v/>
      </c>
      <c r="AK134" s="142" t="str">
        <f t="shared" si="35"/>
        <v/>
      </c>
      <c r="AL134" s="142" t="str">
        <f t="shared" si="36"/>
        <v/>
      </c>
      <c r="AM134" s="142" t="str">
        <f t="shared" si="37"/>
        <v/>
      </c>
      <c r="AN134" s="143" t="str">
        <f t="shared" si="38"/>
        <v/>
      </c>
      <c r="AO134" s="143"/>
      <c r="AP134" s="143" t="str">
        <f t="shared" si="46"/>
        <v/>
      </c>
      <c r="AQ134" s="143" t="str">
        <f t="shared" si="22"/>
        <v/>
      </c>
      <c r="AR134" s="15"/>
      <c r="AS134" s="15"/>
      <c r="AT134" s="147" t="str">
        <f t="shared" si="23"/>
        <v/>
      </c>
      <c r="AU134" s="145" t="str">
        <f t="shared" si="24"/>
        <v/>
      </c>
      <c r="AV134" s="144" t="str">
        <f t="shared" si="47"/>
        <v/>
      </c>
      <c r="AW134" s="14"/>
    </row>
    <row r="135" spans="1:49" s="34" customFormat="1" x14ac:dyDescent="0.25">
      <c r="A135" s="14"/>
      <c r="G135" s="141">
        <f t="shared" si="25"/>
        <v>12</v>
      </c>
      <c r="H135" s="146">
        <f t="shared" si="39"/>
        <v>2019</v>
      </c>
      <c r="I135" s="146">
        <f t="shared" si="40"/>
        <v>12</v>
      </c>
      <c r="J135" s="142">
        <f t="shared" si="26"/>
        <v>6.2370116984628267E-8</v>
      </c>
      <c r="K135" s="142">
        <f t="shared" si="27"/>
        <v>0</v>
      </c>
      <c r="L135" s="142">
        <f t="shared" si="41"/>
        <v>0</v>
      </c>
      <c r="M135" s="142">
        <f t="shared" si="42"/>
        <v>0</v>
      </c>
      <c r="N135" s="142">
        <f t="shared" si="43"/>
        <v>0</v>
      </c>
      <c r="O135" s="142">
        <f t="shared" si="18"/>
        <v>4.0540576040008372E-10</v>
      </c>
      <c r="P135" s="142">
        <f t="shared" si="28"/>
        <v>6.2775522745028348E-8</v>
      </c>
      <c r="Q135" s="143">
        <f t="shared" si="29"/>
        <v>270174961.17930371</v>
      </c>
      <c r="R135" s="143">
        <f t="shared" si="19"/>
        <v>-15892644.775253143</v>
      </c>
      <c r="S135" s="143">
        <f t="shared" si="20"/>
        <v>254282316.40405056</v>
      </c>
      <c r="T135" s="15"/>
      <c r="U135" s="15"/>
      <c r="V135" s="147">
        <f t="shared" si="30"/>
        <v>0</v>
      </c>
      <c r="W135" s="14"/>
      <c r="X135" s="15"/>
      <c r="Y135" s="15"/>
      <c r="Z135" s="15"/>
      <c r="AA135" s="15"/>
      <c r="AB135" s="15"/>
      <c r="AC135" s="141" t="str">
        <f t="shared" si="31"/>
        <v/>
      </c>
      <c r="AD135" s="146" t="str">
        <f t="shared" si="44"/>
        <v/>
      </c>
      <c r="AE135" s="146" t="str">
        <f t="shared" si="45"/>
        <v/>
      </c>
      <c r="AF135" s="142" t="str">
        <f t="shared" si="32"/>
        <v/>
      </c>
      <c r="AG135" s="142"/>
      <c r="AH135" s="142" t="str">
        <f t="shared" si="21"/>
        <v/>
      </c>
      <c r="AI135" s="142" t="str">
        <f t="shared" si="33"/>
        <v/>
      </c>
      <c r="AJ135" s="142" t="str">
        <f t="shared" si="34"/>
        <v/>
      </c>
      <c r="AK135" s="142" t="str">
        <f t="shared" si="35"/>
        <v/>
      </c>
      <c r="AL135" s="142" t="str">
        <f t="shared" si="36"/>
        <v/>
      </c>
      <c r="AM135" s="142" t="str">
        <f t="shared" si="37"/>
        <v/>
      </c>
      <c r="AN135" s="143" t="str">
        <f t="shared" si="38"/>
        <v/>
      </c>
      <c r="AO135" s="143"/>
      <c r="AP135" s="143" t="str">
        <f t="shared" si="46"/>
        <v/>
      </c>
      <c r="AQ135" s="143" t="str">
        <f t="shared" si="22"/>
        <v/>
      </c>
      <c r="AR135" s="15"/>
      <c r="AS135" s="15"/>
      <c r="AT135" s="147" t="str">
        <f t="shared" si="23"/>
        <v/>
      </c>
      <c r="AU135" s="145" t="str">
        <f t="shared" si="24"/>
        <v/>
      </c>
      <c r="AV135" s="144" t="str">
        <f t="shared" si="47"/>
        <v/>
      </c>
      <c r="AW135" s="14"/>
    </row>
    <row r="136" spans="1:49" s="34" customFormat="1" x14ac:dyDescent="0.25">
      <c r="A136" s="14"/>
      <c r="G136" s="141">
        <f t="shared" si="25"/>
        <v>13</v>
      </c>
      <c r="H136" s="146">
        <f t="shared" si="39"/>
        <v>2020</v>
      </c>
      <c r="I136" s="146">
        <f t="shared" si="40"/>
        <v>1</v>
      </c>
      <c r="J136" s="142">
        <f t="shared" si="26"/>
        <v>6.2775522745028348E-8</v>
      </c>
      <c r="K136" s="142">
        <f t="shared" si="27"/>
        <v>0</v>
      </c>
      <c r="L136" s="142">
        <f t="shared" si="41"/>
        <v>0</v>
      </c>
      <c r="M136" s="142">
        <f t="shared" si="42"/>
        <v>0</v>
      </c>
      <c r="N136" s="142">
        <f t="shared" si="43"/>
        <v>0</v>
      </c>
      <c r="O136" s="142">
        <f t="shared" si="18"/>
        <v>4.0804089784268427E-10</v>
      </c>
      <c r="P136" s="142">
        <f t="shared" si="28"/>
        <v>6.3183563642871029E-8</v>
      </c>
      <c r="Q136" s="143">
        <f t="shared" si="29"/>
        <v>254282316.40405056</v>
      </c>
      <c r="R136" s="143">
        <f t="shared" si="19"/>
        <v>-15892644.775253143</v>
      </c>
      <c r="S136" s="143">
        <f t="shared" si="20"/>
        <v>238389671.62879741</v>
      </c>
      <c r="T136" s="15"/>
      <c r="U136" s="15"/>
      <c r="V136" s="147">
        <f t="shared" si="30"/>
        <v>0</v>
      </c>
      <c r="W136" s="14"/>
      <c r="X136" s="15"/>
      <c r="Y136" s="15"/>
      <c r="Z136" s="15"/>
      <c r="AA136" s="15"/>
      <c r="AB136" s="15"/>
      <c r="AC136" s="141" t="str">
        <f t="shared" si="31"/>
        <v/>
      </c>
      <c r="AD136" s="146" t="str">
        <f t="shared" si="44"/>
        <v/>
      </c>
      <c r="AE136" s="146" t="str">
        <f t="shared" si="45"/>
        <v/>
      </c>
      <c r="AF136" s="142" t="str">
        <f t="shared" si="32"/>
        <v/>
      </c>
      <c r="AG136" s="142"/>
      <c r="AH136" s="142" t="str">
        <f t="shared" si="21"/>
        <v/>
      </c>
      <c r="AI136" s="142" t="str">
        <f t="shared" si="33"/>
        <v/>
      </c>
      <c r="AJ136" s="142" t="str">
        <f t="shared" si="34"/>
        <v/>
      </c>
      <c r="AK136" s="142" t="str">
        <f t="shared" si="35"/>
        <v/>
      </c>
      <c r="AL136" s="142" t="str">
        <f t="shared" si="36"/>
        <v/>
      </c>
      <c r="AM136" s="142" t="str">
        <f t="shared" si="37"/>
        <v/>
      </c>
      <c r="AN136" s="143" t="str">
        <f t="shared" si="38"/>
        <v/>
      </c>
      <c r="AO136" s="143"/>
      <c r="AP136" s="143" t="str">
        <f t="shared" si="46"/>
        <v/>
      </c>
      <c r="AQ136" s="143" t="str">
        <f t="shared" si="22"/>
        <v/>
      </c>
      <c r="AR136" s="15"/>
      <c r="AS136" s="15"/>
      <c r="AT136" s="147" t="str">
        <f t="shared" si="23"/>
        <v/>
      </c>
      <c r="AU136" s="145" t="str">
        <f t="shared" si="24"/>
        <v/>
      </c>
      <c r="AV136" s="144" t="str">
        <f t="shared" si="47"/>
        <v/>
      </c>
      <c r="AW136" s="14"/>
    </row>
    <row r="137" spans="1:49" s="34" customFormat="1" x14ac:dyDescent="0.25">
      <c r="A137" s="14"/>
      <c r="G137" s="141">
        <f t="shared" si="25"/>
        <v>14</v>
      </c>
      <c r="H137" s="146">
        <f t="shared" si="39"/>
        <v>2020</v>
      </c>
      <c r="I137" s="146">
        <f t="shared" si="40"/>
        <v>2</v>
      </c>
      <c r="J137" s="142">
        <f t="shared" si="26"/>
        <v>6.3183563642871029E-8</v>
      </c>
      <c r="K137" s="142">
        <f t="shared" si="27"/>
        <v>0</v>
      </c>
      <c r="L137" s="142">
        <f t="shared" si="41"/>
        <v>0</v>
      </c>
      <c r="M137" s="142">
        <f t="shared" si="42"/>
        <v>0</v>
      </c>
      <c r="N137" s="142">
        <f t="shared" si="43"/>
        <v>0</v>
      </c>
      <c r="O137" s="142">
        <f t="shared" si="18"/>
        <v>4.1069316367866168E-10</v>
      </c>
      <c r="P137" s="142">
        <f t="shared" si="28"/>
        <v>6.3594256806549692E-8</v>
      </c>
      <c r="Q137" s="143">
        <f t="shared" si="29"/>
        <v>238389671.62879741</v>
      </c>
      <c r="R137" s="143">
        <f t="shared" si="19"/>
        <v>-15892644.775253143</v>
      </c>
      <c r="S137" s="143">
        <f t="shared" si="20"/>
        <v>222497026.85354427</v>
      </c>
      <c r="T137" s="15"/>
      <c r="U137" s="15"/>
      <c r="V137" s="147">
        <f t="shared" si="30"/>
        <v>0</v>
      </c>
      <c r="W137" s="14"/>
      <c r="X137" s="15"/>
      <c r="Y137" s="15"/>
      <c r="Z137" s="15"/>
      <c r="AA137" s="15"/>
      <c r="AB137" s="15"/>
      <c r="AC137" s="141" t="str">
        <f t="shared" si="31"/>
        <v/>
      </c>
      <c r="AD137" s="146" t="str">
        <f t="shared" si="44"/>
        <v/>
      </c>
      <c r="AE137" s="146" t="str">
        <f t="shared" si="45"/>
        <v/>
      </c>
      <c r="AF137" s="142" t="str">
        <f t="shared" si="32"/>
        <v/>
      </c>
      <c r="AG137" s="142"/>
      <c r="AH137" s="142" t="str">
        <f t="shared" si="21"/>
        <v/>
      </c>
      <c r="AI137" s="142" t="str">
        <f t="shared" si="33"/>
        <v/>
      </c>
      <c r="AJ137" s="142" t="str">
        <f t="shared" si="34"/>
        <v/>
      </c>
      <c r="AK137" s="142" t="str">
        <f t="shared" si="35"/>
        <v/>
      </c>
      <c r="AL137" s="142" t="str">
        <f t="shared" si="36"/>
        <v/>
      </c>
      <c r="AM137" s="142" t="str">
        <f t="shared" si="37"/>
        <v/>
      </c>
      <c r="AN137" s="143" t="str">
        <f t="shared" si="38"/>
        <v/>
      </c>
      <c r="AO137" s="143"/>
      <c r="AP137" s="143" t="str">
        <f t="shared" si="46"/>
        <v/>
      </c>
      <c r="AQ137" s="143" t="str">
        <f t="shared" si="22"/>
        <v/>
      </c>
      <c r="AR137" s="15"/>
      <c r="AS137" s="15"/>
      <c r="AT137" s="147" t="str">
        <f t="shared" si="23"/>
        <v/>
      </c>
      <c r="AU137" s="145" t="str">
        <f t="shared" si="24"/>
        <v/>
      </c>
      <c r="AV137" s="144" t="str">
        <f t="shared" si="47"/>
        <v/>
      </c>
      <c r="AW137" s="14"/>
    </row>
    <row r="138" spans="1:49" s="34" customFormat="1" x14ac:dyDescent="0.25">
      <c r="A138" s="14"/>
      <c r="G138" s="141">
        <f t="shared" si="25"/>
        <v>15</v>
      </c>
      <c r="H138" s="146">
        <f t="shared" si="39"/>
        <v>2020</v>
      </c>
      <c r="I138" s="146">
        <f t="shared" si="40"/>
        <v>3</v>
      </c>
      <c r="J138" s="142">
        <f t="shared" si="26"/>
        <v>6.3594256806549692E-8</v>
      </c>
      <c r="K138" s="142">
        <f t="shared" si="27"/>
        <v>0</v>
      </c>
      <c r="L138" s="142">
        <f t="shared" si="41"/>
        <v>0</v>
      </c>
      <c r="M138" s="142">
        <f t="shared" si="42"/>
        <v>0</v>
      </c>
      <c r="N138" s="142">
        <f t="shared" si="43"/>
        <v>0</v>
      </c>
      <c r="O138" s="142">
        <f t="shared" si="18"/>
        <v>4.1336266924257295E-10</v>
      </c>
      <c r="P138" s="142">
        <f t="shared" si="28"/>
        <v>6.4007619475792271E-8</v>
      </c>
      <c r="Q138" s="143">
        <f t="shared" si="29"/>
        <v>222497026.85354427</v>
      </c>
      <c r="R138" s="143">
        <f t="shared" si="19"/>
        <v>-15892644.775253143</v>
      </c>
      <c r="S138" s="143">
        <f t="shared" si="20"/>
        <v>206604382.07829112</v>
      </c>
      <c r="T138" s="15"/>
      <c r="U138" s="15"/>
      <c r="V138" s="147">
        <f t="shared" si="30"/>
        <v>0</v>
      </c>
      <c r="W138" s="14"/>
      <c r="X138" s="15"/>
      <c r="Y138" s="15"/>
      <c r="Z138" s="15"/>
      <c r="AA138" s="15"/>
      <c r="AB138" s="15"/>
      <c r="AC138" s="141" t="str">
        <f t="shared" si="31"/>
        <v/>
      </c>
      <c r="AD138" s="146" t="str">
        <f t="shared" si="44"/>
        <v/>
      </c>
      <c r="AE138" s="146" t="str">
        <f t="shared" si="45"/>
        <v/>
      </c>
      <c r="AF138" s="142" t="str">
        <f t="shared" si="32"/>
        <v/>
      </c>
      <c r="AG138" s="142"/>
      <c r="AH138" s="142" t="str">
        <f t="shared" si="21"/>
        <v/>
      </c>
      <c r="AI138" s="142" t="str">
        <f t="shared" si="33"/>
        <v/>
      </c>
      <c r="AJ138" s="142" t="str">
        <f t="shared" si="34"/>
        <v/>
      </c>
      <c r="AK138" s="142" t="str">
        <f t="shared" si="35"/>
        <v/>
      </c>
      <c r="AL138" s="142" t="str">
        <f t="shared" si="36"/>
        <v/>
      </c>
      <c r="AM138" s="142" t="str">
        <f t="shared" si="37"/>
        <v/>
      </c>
      <c r="AN138" s="143" t="str">
        <f t="shared" si="38"/>
        <v/>
      </c>
      <c r="AO138" s="143"/>
      <c r="AP138" s="143" t="str">
        <f t="shared" si="46"/>
        <v/>
      </c>
      <c r="AQ138" s="143" t="str">
        <f t="shared" si="22"/>
        <v/>
      </c>
      <c r="AR138" s="15"/>
      <c r="AS138" s="15"/>
      <c r="AT138" s="147" t="str">
        <f t="shared" si="23"/>
        <v/>
      </c>
      <c r="AU138" s="145" t="str">
        <f t="shared" si="24"/>
        <v/>
      </c>
      <c r="AV138" s="144" t="str">
        <f t="shared" si="47"/>
        <v/>
      </c>
      <c r="AW138" s="14"/>
    </row>
    <row r="139" spans="1:49" s="34" customFormat="1" x14ac:dyDescent="0.25">
      <c r="A139" s="14"/>
      <c r="G139" s="141">
        <f t="shared" si="25"/>
        <v>16</v>
      </c>
      <c r="H139" s="146">
        <f t="shared" si="39"/>
        <v>2020</v>
      </c>
      <c r="I139" s="146">
        <f t="shared" si="40"/>
        <v>4</v>
      </c>
      <c r="J139" s="142">
        <f t="shared" si="26"/>
        <v>6.4007619475792271E-8</v>
      </c>
      <c r="K139" s="142">
        <f t="shared" si="27"/>
        <v>0</v>
      </c>
      <c r="L139" s="142">
        <f t="shared" si="41"/>
        <v>0</v>
      </c>
      <c r="M139" s="142">
        <f t="shared" si="42"/>
        <v>0</v>
      </c>
      <c r="N139" s="142">
        <f t="shared" si="43"/>
        <v>0</v>
      </c>
      <c r="O139" s="142">
        <f t="shared" si="18"/>
        <v>4.1604952659264976E-10</v>
      </c>
      <c r="P139" s="142">
        <f t="shared" si="28"/>
        <v>6.4423669002384926E-8</v>
      </c>
      <c r="Q139" s="143">
        <f t="shared" si="29"/>
        <v>206604382.07829112</v>
      </c>
      <c r="R139" s="143">
        <f t="shared" si="19"/>
        <v>-15892644.775253143</v>
      </c>
      <c r="S139" s="143">
        <f t="shared" si="20"/>
        <v>190711737.30303797</v>
      </c>
      <c r="T139" s="15"/>
      <c r="U139" s="15"/>
      <c r="V139" s="147">
        <f t="shared" si="30"/>
        <v>0</v>
      </c>
      <c r="W139" s="14"/>
      <c r="X139" s="15"/>
      <c r="Y139" s="15"/>
      <c r="Z139" s="15"/>
      <c r="AA139" s="15"/>
      <c r="AB139" s="15"/>
      <c r="AC139" s="141" t="str">
        <f t="shared" si="31"/>
        <v/>
      </c>
      <c r="AD139" s="146" t="str">
        <f t="shared" si="44"/>
        <v/>
      </c>
      <c r="AE139" s="146" t="str">
        <f t="shared" si="45"/>
        <v/>
      </c>
      <c r="AF139" s="142" t="str">
        <f t="shared" si="32"/>
        <v/>
      </c>
      <c r="AG139" s="142"/>
      <c r="AH139" s="142" t="str">
        <f t="shared" si="21"/>
        <v/>
      </c>
      <c r="AI139" s="142" t="str">
        <f t="shared" si="33"/>
        <v/>
      </c>
      <c r="AJ139" s="142" t="str">
        <f t="shared" si="34"/>
        <v/>
      </c>
      <c r="AK139" s="142" t="str">
        <f t="shared" si="35"/>
        <v/>
      </c>
      <c r="AL139" s="142" t="str">
        <f t="shared" si="36"/>
        <v/>
      </c>
      <c r="AM139" s="142" t="str">
        <f t="shared" si="37"/>
        <v/>
      </c>
      <c r="AN139" s="143" t="str">
        <f t="shared" si="38"/>
        <v/>
      </c>
      <c r="AO139" s="143"/>
      <c r="AP139" s="143" t="str">
        <f t="shared" si="46"/>
        <v/>
      </c>
      <c r="AQ139" s="143" t="str">
        <f t="shared" si="22"/>
        <v/>
      </c>
      <c r="AR139" s="15"/>
      <c r="AS139" s="15"/>
      <c r="AT139" s="147" t="str">
        <f t="shared" si="23"/>
        <v/>
      </c>
      <c r="AU139" s="145" t="str">
        <f t="shared" si="24"/>
        <v/>
      </c>
      <c r="AV139" s="144" t="str">
        <f t="shared" si="47"/>
        <v/>
      </c>
      <c r="AW139" s="14"/>
    </row>
    <row r="140" spans="1:49" s="34" customFormat="1" x14ac:dyDescent="0.25">
      <c r="A140" s="14"/>
      <c r="G140" s="141">
        <f t="shared" si="25"/>
        <v>17</v>
      </c>
      <c r="H140" s="146">
        <f t="shared" si="39"/>
        <v>2020</v>
      </c>
      <c r="I140" s="146">
        <f t="shared" si="40"/>
        <v>5</v>
      </c>
      <c r="J140" s="142">
        <f t="shared" si="26"/>
        <v>6.4423669002384926E-8</v>
      </c>
      <c r="K140" s="142">
        <f t="shared" si="27"/>
        <v>0</v>
      </c>
      <c r="L140" s="142">
        <f t="shared" si="41"/>
        <v>0</v>
      </c>
      <c r="M140" s="142">
        <f t="shared" si="42"/>
        <v>0</v>
      </c>
      <c r="N140" s="142">
        <f t="shared" si="43"/>
        <v>0</v>
      </c>
      <c r="O140" s="142">
        <f t="shared" si="18"/>
        <v>4.1875384851550198E-10</v>
      </c>
      <c r="P140" s="142">
        <f t="shared" si="28"/>
        <v>6.4842422850900422E-8</v>
      </c>
      <c r="Q140" s="143">
        <f t="shared" si="29"/>
        <v>190711737.30303797</v>
      </c>
      <c r="R140" s="143">
        <f t="shared" si="19"/>
        <v>-15892644.775253143</v>
      </c>
      <c r="S140" s="143">
        <f t="shared" si="20"/>
        <v>174819092.52778482</v>
      </c>
      <c r="T140" s="15"/>
      <c r="U140" s="15"/>
      <c r="V140" s="147">
        <f t="shared" si="30"/>
        <v>0</v>
      </c>
      <c r="W140" s="14"/>
      <c r="X140" s="15"/>
      <c r="Y140" s="15"/>
      <c r="Z140" s="15"/>
      <c r="AA140" s="15"/>
      <c r="AB140" s="15"/>
      <c r="AC140" s="141" t="str">
        <f t="shared" si="31"/>
        <v/>
      </c>
      <c r="AD140" s="146" t="str">
        <f t="shared" si="44"/>
        <v/>
      </c>
      <c r="AE140" s="146" t="str">
        <f t="shared" si="45"/>
        <v/>
      </c>
      <c r="AF140" s="142" t="str">
        <f t="shared" si="32"/>
        <v/>
      </c>
      <c r="AG140" s="142"/>
      <c r="AH140" s="142" t="str">
        <f t="shared" si="21"/>
        <v/>
      </c>
      <c r="AI140" s="142" t="str">
        <f t="shared" si="33"/>
        <v/>
      </c>
      <c r="AJ140" s="142" t="str">
        <f t="shared" si="34"/>
        <v/>
      </c>
      <c r="AK140" s="142" t="str">
        <f t="shared" si="35"/>
        <v/>
      </c>
      <c r="AL140" s="142" t="str">
        <f t="shared" si="36"/>
        <v/>
      </c>
      <c r="AM140" s="142" t="str">
        <f t="shared" si="37"/>
        <v/>
      </c>
      <c r="AN140" s="143" t="str">
        <f t="shared" si="38"/>
        <v/>
      </c>
      <c r="AO140" s="143"/>
      <c r="AP140" s="143" t="str">
        <f t="shared" si="46"/>
        <v/>
      </c>
      <c r="AQ140" s="143" t="str">
        <f t="shared" si="22"/>
        <v/>
      </c>
      <c r="AR140" s="15"/>
      <c r="AS140" s="15"/>
      <c r="AT140" s="147" t="str">
        <f t="shared" si="23"/>
        <v/>
      </c>
      <c r="AU140" s="145" t="str">
        <f t="shared" si="24"/>
        <v/>
      </c>
      <c r="AV140" s="144" t="str">
        <f t="shared" si="47"/>
        <v/>
      </c>
      <c r="AW140" s="14"/>
    </row>
    <row r="141" spans="1:49" s="34" customFormat="1" x14ac:dyDescent="0.25">
      <c r="A141" s="14"/>
      <c r="G141" s="141">
        <f t="shared" si="25"/>
        <v>18</v>
      </c>
      <c r="H141" s="146">
        <f t="shared" si="39"/>
        <v>2020</v>
      </c>
      <c r="I141" s="146">
        <f t="shared" si="40"/>
        <v>6</v>
      </c>
      <c r="J141" s="142">
        <f t="shared" si="26"/>
        <v>6.4842422850900422E-8</v>
      </c>
      <c r="K141" s="142">
        <f t="shared" si="27"/>
        <v>0</v>
      </c>
      <c r="L141" s="142">
        <f t="shared" si="41"/>
        <v>0</v>
      </c>
      <c r="M141" s="142">
        <f t="shared" si="42"/>
        <v>0</v>
      </c>
      <c r="N141" s="142">
        <f t="shared" si="43"/>
        <v>0</v>
      </c>
      <c r="O141" s="142">
        <f t="shared" si="18"/>
        <v>4.214757485308527E-10</v>
      </c>
      <c r="P141" s="142">
        <f t="shared" si="28"/>
        <v>6.5263898599431276E-8</v>
      </c>
      <c r="Q141" s="143">
        <f t="shared" si="29"/>
        <v>174819092.52778482</v>
      </c>
      <c r="R141" s="143">
        <f t="shared" si="19"/>
        <v>-15892644.775253143</v>
      </c>
      <c r="S141" s="143">
        <f t="shared" si="20"/>
        <v>158926447.75253168</v>
      </c>
      <c r="T141" s="15"/>
      <c r="U141" s="15"/>
      <c r="V141" s="147">
        <f t="shared" si="30"/>
        <v>0</v>
      </c>
      <c r="W141" s="14"/>
      <c r="X141" s="15"/>
      <c r="Y141" s="15"/>
      <c r="Z141" s="15"/>
      <c r="AA141" s="15"/>
      <c r="AB141" s="15"/>
      <c r="AC141" s="141" t="str">
        <f t="shared" si="31"/>
        <v/>
      </c>
      <c r="AD141" s="146" t="str">
        <f t="shared" si="44"/>
        <v/>
      </c>
      <c r="AE141" s="146" t="str">
        <f t="shared" si="45"/>
        <v/>
      </c>
      <c r="AF141" s="142" t="str">
        <f t="shared" si="32"/>
        <v/>
      </c>
      <c r="AG141" s="142"/>
      <c r="AH141" s="142" t="str">
        <f t="shared" si="21"/>
        <v/>
      </c>
      <c r="AI141" s="142" t="str">
        <f t="shared" si="33"/>
        <v/>
      </c>
      <c r="AJ141" s="142" t="str">
        <f t="shared" si="34"/>
        <v/>
      </c>
      <c r="AK141" s="142" t="str">
        <f t="shared" si="35"/>
        <v/>
      </c>
      <c r="AL141" s="142" t="str">
        <f t="shared" si="36"/>
        <v/>
      </c>
      <c r="AM141" s="142" t="str">
        <f t="shared" si="37"/>
        <v/>
      </c>
      <c r="AN141" s="143" t="str">
        <f t="shared" si="38"/>
        <v/>
      </c>
      <c r="AO141" s="143"/>
      <c r="AP141" s="143" t="str">
        <f t="shared" si="46"/>
        <v/>
      </c>
      <c r="AQ141" s="143" t="str">
        <f t="shared" si="22"/>
        <v/>
      </c>
      <c r="AR141" s="15"/>
      <c r="AS141" s="15"/>
      <c r="AT141" s="147" t="str">
        <f t="shared" si="23"/>
        <v/>
      </c>
      <c r="AU141" s="145" t="str">
        <f t="shared" si="24"/>
        <v/>
      </c>
      <c r="AV141" s="144" t="str">
        <f t="shared" si="47"/>
        <v/>
      </c>
      <c r="AW141" s="14"/>
    </row>
    <row r="142" spans="1:49" s="34" customFormat="1" x14ac:dyDescent="0.25">
      <c r="A142" s="14"/>
      <c r="G142" s="141">
        <f t="shared" si="25"/>
        <v>19</v>
      </c>
      <c r="H142" s="146">
        <f t="shared" si="39"/>
        <v>2020</v>
      </c>
      <c r="I142" s="146">
        <f t="shared" si="40"/>
        <v>7</v>
      </c>
      <c r="J142" s="142">
        <f t="shared" si="26"/>
        <v>6.5263898599431276E-8</v>
      </c>
      <c r="K142" s="142">
        <f t="shared" si="27"/>
        <v>0</v>
      </c>
      <c r="L142" s="142">
        <f t="shared" si="41"/>
        <v>0</v>
      </c>
      <c r="M142" s="142">
        <f t="shared" si="42"/>
        <v>0</v>
      </c>
      <c r="N142" s="142">
        <f t="shared" si="43"/>
        <v>0</v>
      </c>
      <c r="O142" s="142">
        <f t="shared" si="18"/>
        <v>4.2421534089630327E-10</v>
      </c>
      <c r="P142" s="142">
        <f t="shared" si="28"/>
        <v>6.5688113940327577E-8</v>
      </c>
      <c r="Q142" s="143">
        <f t="shared" si="29"/>
        <v>158926447.75253168</v>
      </c>
      <c r="R142" s="143">
        <f t="shared" si="19"/>
        <v>-15892644.775253143</v>
      </c>
      <c r="S142" s="143">
        <f t="shared" si="20"/>
        <v>143033802.97727853</v>
      </c>
      <c r="T142" s="15"/>
      <c r="U142" s="15"/>
      <c r="V142" s="147">
        <f t="shared" si="30"/>
        <v>0</v>
      </c>
      <c r="W142" s="14"/>
      <c r="X142" s="15"/>
      <c r="Y142" s="15"/>
      <c r="Z142" s="15"/>
      <c r="AA142" s="15"/>
      <c r="AB142" s="15"/>
      <c r="AC142" s="141" t="str">
        <f t="shared" si="31"/>
        <v/>
      </c>
      <c r="AD142" s="146" t="str">
        <f t="shared" si="44"/>
        <v/>
      </c>
      <c r="AE142" s="146" t="str">
        <f t="shared" si="45"/>
        <v/>
      </c>
      <c r="AF142" s="142" t="str">
        <f t="shared" si="32"/>
        <v/>
      </c>
      <c r="AG142" s="142"/>
      <c r="AH142" s="142" t="str">
        <f t="shared" si="21"/>
        <v/>
      </c>
      <c r="AI142" s="142" t="str">
        <f t="shared" si="33"/>
        <v/>
      </c>
      <c r="AJ142" s="142" t="str">
        <f t="shared" si="34"/>
        <v/>
      </c>
      <c r="AK142" s="142" t="str">
        <f t="shared" si="35"/>
        <v/>
      </c>
      <c r="AL142" s="142" t="str">
        <f t="shared" si="36"/>
        <v/>
      </c>
      <c r="AM142" s="142" t="str">
        <f t="shared" si="37"/>
        <v/>
      </c>
      <c r="AN142" s="143" t="str">
        <f t="shared" si="38"/>
        <v/>
      </c>
      <c r="AO142" s="143"/>
      <c r="AP142" s="143" t="str">
        <f t="shared" si="46"/>
        <v/>
      </c>
      <c r="AQ142" s="143" t="str">
        <f t="shared" si="22"/>
        <v/>
      </c>
      <c r="AR142" s="15"/>
      <c r="AS142" s="15"/>
      <c r="AT142" s="147" t="str">
        <f t="shared" si="23"/>
        <v/>
      </c>
      <c r="AU142" s="145" t="str">
        <f t="shared" si="24"/>
        <v/>
      </c>
      <c r="AV142" s="144" t="str">
        <f t="shared" si="47"/>
        <v/>
      </c>
      <c r="AW142" s="14"/>
    </row>
    <row r="143" spans="1:49" s="34" customFormat="1" x14ac:dyDescent="0.25">
      <c r="A143" s="14"/>
      <c r="G143" s="141">
        <f t="shared" si="25"/>
        <v>20</v>
      </c>
      <c r="H143" s="146">
        <f t="shared" si="39"/>
        <v>2020</v>
      </c>
      <c r="I143" s="146">
        <f t="shared" si="40"/>
        <v>8</v>
      </c>
      <c r="J143" s="142">
        <f t="shared" si="26"/>
        <v>6.5688113940327577E-8</v>
      </c>
      <c r="K143" s="142">
        <f t="shared" si="27"/>
        <v>0</v>
      </c>
      <c r="L143" s="142">
        <f t="shared" si="41"/>
        <v>0</v>
      </c>
      <c r="M143" s="142">
        <f t="shared" si="42"/>
        <v>0</v>
      </c>
      <c r="N143" s="142">
        <f t="shared" si="43"/>
        <v>0</v>
      </c>
      <c r="O143" s="142">
        <f t="shared" si="18"/>
        <v>4.2697274061212925E-10</v>
      </c>
      <c r="P143" s="142">
        <f t="shared" si="28"/>
        <v>6.61150866809397E-8</v>
      </c>
      <c r="Q143" s="143">
        <f t="shared" si="29"/>
        <v>143033802.97727853</v>
      </c>
      <c r="R143" s="143">
        <f t="shared" si="19"/>
        <v>-15892644.775253143</v>
      </c>
      <c r="S143" s="143">
        <f t="shared" si="20"/>
        <v>127141158.20202538</v>
      </c>
      <c r="T143" s="15"/>
      <c r="U143" s="15"/>
      <c r="V143" s="147">
        <f t="shared" si="30"/>
        <v>0</v>
      </c>
      <c r="W143" s="14"/>
      <c r="X143" s="15"/>
      <c r="Y143" s="15"/>
      <c r="Z143" s="15"/>
      <c r="AA143" s="15"/>
      <c r="AB143" s="15"/>
      <c r="AC143" s="141" t="str">
        <f t="shared" si="31"/>
        <v/>
      </c>
      <c r="AD143" s="146" t="str">
        <f t="shared" si="44"/>
        <v/>
      </c>
      <c r="AE143" s="146" t="str">
        <f t="shared" si="45"/>
        <v/>
      </c>
      <c r="AF143" s="142" t="str">
        <f t="shared" si="32"/>
        <v/>
      </c>
      <c r="AG143" s="142"/>
      <c r="AH143" s="142" t="str">
        <f t="shared" si="21"/>
        <v/>
      </c>
      <c r="AI143" s="142" t="str">
        <f t="shared" si="33"/>
        <v/>
      </c>
      <c r="AJ143" s="142" t="str">
        <f t="shared" si="34"/>
        <v/>
      </c>
      <c r="AK143" s="142" t="str">
        <f t="shared" si="35"/>
        <v/>
      </c>
      <c r="AL143" s="142" t="str">
        <f t="shared" si="36"/>
        <v/>
      </c>
      <c r="AM143" s="142" t="str">
        <f t="shared" si="37"/>
        <v/>
      </c>
      <c r="AN143" s="143" t="str">
        <f t="shared" si="38"/>
        <v/>
      </c>
      <c r="AO143" s="143"/>
      <c r="AP143" s="143" t="str">
        <f t="shared" si="46"/>
        <v/>
      </c>
      <c r="AQ143" s="143" t="str">
        <f t="shared" si="22"/>
        <v/>
      </c>
      <c r="AR143" s="15"/>
      <c r="AS143" s="15"/>
      <c r="AT143" s="147" t="str">
        <f t="shared" si="23"/>
        <v/>
      </c>
      <c r="AU143" s="145" t="str">
        <f t="shared" si="24"/>
        <v/>
      </c>
      <c r="AV143" s="144" t="str">
        <f t="shared" si="47"/>
        <v/>
      </c>
      <c r="AW143" s="14"/>
    </row>
    <row r="144" spans="1:49" s="34" customFormat="1" x14ac:dyDescent="0.25">
      <c r="A144" s="14"/>
      <c r="G144" s="141">
        <f t="shared" si="25"/>
        <v>21</v>
      </c>
      <c r="H144" s="146">
        <f t="shared" si="39"/>
        <v>2020</v>
      </c>
      <c r="I144" s="146">
        <f t="shared" si="40"/>
        <v>9</v>
      </c>
      <c r="J144" s="142">
        <f t="shared" si="26"/>
        <v>6.61150866809397E-8</v>
      </c>
      <c r="K144" s="142">
        <f t="shared" si="27"/>
        <v>0</v>
      </c>
      <c r="L144" s="142">
        <f t="shared" si="41"/>
        <v>0</v>
      </c>
      <c r="M144" s="142">
        <f t="shared" si="42"/>
        <v>0</v>
      </c>
      <c r="N144" s="142">
        <f t="shared" si="43"/>
        <v>0</v>
      </c>
      <c r="O144" s="142">
        <f t="shared" si="18"/>
        <v>4.2974806342610805E-10</v>
      </c>
      <c r="P144" s="142">
        <f t="shared" si="28"/>
        <v>6.6544834744365802E-8</v>
      </c>
      <c r="Q144" s="143">
        <f t="shared" si="29"/>
        <v>127141158.20202538</v>
      </c>
      <c r="R144" s="143">
        <f t="shared" si="19"/>
        <v>-15892644.775253143</v>
      </c>
      <c r="S144" s="143">
        <f t="shared" si="20"/>
        <v>111248513.42677224</v>
      </c>
      <c r="T144" s="15"/>
      <c r="U144" s="15"/>
      <c r="V144" s="147">
        <f t="shared" si="30"/>
        <v>0</v>
      </c>
      <c r="W144" s="14"/>
      <c r="X144" s="15"/>
      <c r="Y144" s="15"/>
      <c r="Z144" s="15"/>
      <c r="AA144" s="15"/>
      <c r="AB144" s="15"/>
      <c r="AC144" s="141" t="str">
        <f t="shared" si="31"/>
        <v/>
      </c>
      <c r="AD144" s="146" t="str">
        <f t="shared" si="44"/>
        <v/>
      </c>
      <c r="AE144" s="146" t="str">
        <f t="shared" si="45"/>
        <v/>
      </c>
      <c r="AF144" s="142" t="str">
        <f t="shared" si="32"/>
        <v/>
      </c>
      <c r="AG144" s="142"/>
      <c r="AH144" s="142" t="str">
        <f t="shared" si="21"/>
        <v/>
      </c>
      <c r="AI144" s="142" t="str">
        <f t="shared" si="33"/>
        <v/>
      </c>
      <c r="AJ144" s="142" t="str">
        <f t="shared" si="34"/>
        <v/>
      </c>
      <c r="AK144" s="142" t="str">
        <f t="shared" si="35"/>
        <v/>
      </c>
      <c r="AL144" s="142" t="str">
        <f t="shared" si="36"/>
        <v/>
      </c>
      <c r="AM144" s="142" t="str">
        <f t="shared" si="37"/>
        <v/>
      </c>
      <c r="AN144" s="143" t="str">
        <f t="shared" si="38"/>
        <v/>
      </c>
      <c r="AO144" s="143"/>
      <c r="AP144" s="143" t="str">
        <f t="shared" si="46"/>
        <v/>
      </c>
      <c r="AQ144" s="143" t="str">
        <f t="shared" si="22"/>
        <v/>
      </c>
      <c r="AR144" s="15"/>
      <c r="AS144" s="15"/>
      <c r="AT144" s="147" t="str">
        <f t="shared" si="23"/>
        <v/>
      </c>
      <c r="AU144" s="145" t="str">
        <f t="shared" si="24"/>
        <v/>
      </c>
      <c r="AV144" s="144" t="str">
        <f t="shared" si="47"/>
        <v/>
      </c>
      <c r="AW144" s="14"/>
    </row>
    <row r="145" spans="1:49" s="34" customFormat="1" x14ac:dyDescent="0.25">
      <c r="A145" s="14"/>
      <c r="G145" s="141">
        <f t="shared" si="25"/>
        <v>22</v>
      </c>
      <c r="H145" s="146">
        <f t="shared" si="39"/>
        <v>2020</v>
      </c>
      <c r="I145" s="146">
        <f t="shared" si="40"/>
        <v>10</v>
      </c>
      <c r="J145" s="142">
        <f t="shared" si="26"/>
        <v>6.6544834744365802E-8</v>
      </c>
      <c r="K145" s="142">
        <f t="shared" si="27"/>
        <v>0</v>
      </c>
      <c r="L145" s="142">
        <f t="shared" si="41"/>
        <v>0</v>
      </c>
      <c r="M145" s="142">
        <f t="shared" si="42"/>
        <v>0</v>
      </c>
      <c r="N145" s="142">
        <f t="shared" si="43"/>
        <v>0</v>
      </c>
      <c r="O145" s="142">
        <f t="shared" si="18"/>
        <v>4.3254142583837772E-10</v>
      </c>
      <c r="P145" s="142">
        <f t="shared" si="28"/>
        <v>6.6977376170204182E-8</v>
      </c>
      <c r="Q145" s="143">
        <f t="shared" si="29"/>
        <v>111248513.42677224</v>
      </c>
      <c r="R145" s="143">
        <f t="shared" si="19"/>
        <v>-15892644.775253143</v>
      </c>
      <c r="S145" s="143">
        <f t="shared" si="20"/>
        <v>95355868.65151909</v>
      </c>
      <c r="T145" s="15"/>
      <c r="U145" s="15"/>
      <c r="V145" s="147">
        <f t="shared" si="30"/>
        <v>0</v>
      </c>
      <c r="W145" s="14"/>
      <c r="X145" s="15"/>
      <c r="Y145" s="15"/>
      <c r="Z145" s="15"/>
      <c r="AA145" s="15"/>
      <c r="AB145" s="15"/>
      <c r="AC145" s="141" t="str">
        <f t="shared" si="31"/>
        <v/>
      </c>
      <c r="AD145" s="146" t="str">
        <f t="shared" si="44"/>
        <v/>
      </c>
      <c r="AE145" s="146" t="str">
        <f t="shared" si="45"/>
        <v/>
      </c>
      <c r="AF145" s="142" t="str">
        <f t="shared" si="32"/>
        <v/>
      </c>
      <c r="AG145" s="142"/>
      <c r="AH145" s="142" t="str">
        <f t="shared" si="21"/>
        <v/>
      </c>
      <c r="AI145" s="142" t="str">
        <f t="shared" si="33"/>
        <v/>
      </c>
      <c r="AJ145" s="142" t="str">
        <f t="shared" si="34"/>
        <v/>
      </c>
      <c r="AK145" s="142" t="str">
        <f t="shared" si="35"/>
        <v/>
      </c>
      <c r="AL145" s="142" t="str">
        <f t="shared" si="36"/>
        <v/>
      </c>
      <c r="AM145" s="142" t="str">
        <f t="shared" si="37"/>
        <v/>
      </c>
      <c r="AN145" s="143" t="str">
        <f t="shared" si="38"/>
        <v/>
      </c>
      <c r="AO145" s="143"/>
      <c r="AP145" s="143" t="str">
        <f t="shared" si="46"/>
        <v/>
      </c>
      <c r="AQ145" s="143" t="str">
        <f t="shared" si="22"/>
        <v/>
      </c>
      <c r="AR145" s="15"/>
      <c r="AS145" s="15"/>
      <c r="AT145" s="147" t="str">
        <f t="shared" si="23"/>
        <v/>
      </c>
      <c r="AU145" s="145" t="str">
        <f t="shared" si="24"/>
        <v/>
      </c>
      <c r="AV145" s="144" t="str">
        <f t="shared" si="47"/>
        <v/>
      </c>
      <c r="AW145" s="14"/>
    </row>
    <row r="146" spans="1:49" s="34" customFormat="1" x14ac:dyDescent="0.25">
      <c r="A146" s="14"/>
      <c r="G146" s="141">
        <f t="shared" si="25"/>
        <v>23</v>
      </c>
      <c r="H146" s="146">
        <f t="shared" si="39"/>
        <v>2020</v>
      </c>
      <c r="I146" s="146">
        <f t="shared" si="40"/>
        <v>11</v>
      </c>
      <c r="J146" s="142">
        <f t="shared" si="26"/>
        <v>6.6977376170204182E-8</v>
      </c>
      <c r="K146" s="142">
        <f t="shared" si="27"/>
        <v>0</v>
      </c>
      <c r="L146" s="142">
        <f t="shared" si="41"/>
        <v>0</v>
      </c>
      <c r="M146" s="142">
        <f t="shared" si="42"/>
        <v>0</v>
      </c>
      <c r="N146" s="142">
        <f t="shared" si="43"/>
        <v>0</v>
      </c>
      <c r="O146" s="142">
        <f t="shared" si="18"/>
        <v>4.3535294510632718E-10</v>
      </c>
      <c r="P146" s="142">
        <f t="shared" si="28"/>
        <v>6.7412729115310505E-8</v>
      </c>
      <c r="Q146" s="143">
        <f t="shared" si="29"/>
        <v>95355868.65151909</v>
      </c>
      <c r="R146" s="143">
        <f t="shared" si="19"/>
        <v>-15892644.775253143</v>
      </c>
      <c r="S146" s="143">
        <f t="shared" si="20"/>
        <v>79463223.876265943</v>
      </c>
      <c r="T146" s="15"/>
      <c r="U146" s="15"/>
      <c r="V146" s="147">
        <f t="shared" si="30"/>
        <v>0</v>
      </c>
      <c r="W146" s="14"/>
      <c r="X146" s="15"/>
      <c r="Y146" s="15"/>
      <c r="Z146" s="15"/>
      <c r="AA146" s="15"/>
      <c r="AB146" s="15"/>
      <c r="AC146" s="141" t="str">
        <f t="shared" si="31"/>
        <v/>
      </c>
      <c r="AD146" s="146" t="str">
        <f t="shared" si="44"/>
        <v/>
      </c>
      <c r="AE146" s="146" t="str">
        <f t="shared" si="45"/>
        <v/>
      </c>
      <c r="AF146" s="142" t="str">
        <f t="shared" si="32"/>
        <v/>
      </c>
      <c r="AG146" s="142"/>
      <c r="AH146" s="142" t="str">
        <f t="shared" si="21"/>
        <v/>
      </c>
      <c r="AI146" s="142" t="str">
        <f t="shared" si="33"/>
        <v/>
      </c>
      <c r="AJ146" s="142" t="str">
        <f t="shared" si="34"/>
        <v/>
      </c>
      <c r="AK146" s="142" t="str">
        <f t="shared" si="35"/>
        <v/>
      </c>
      <c r="AL146" s="142" t="str">
        <f t="shared" si="36"/>
        <v/>
      </c>
      <c r="AM146" s="142" t="str">
        <f t="shared" si="37"/>
        <v/>
      </c>
      <c r="AN146" s="143" t="str">
        <f t="shared" si="38"/>
        <v/>
      </c>
      <c r="AO146" s="143"/>
      <c r="AP146" s="143" t="str">
        <f t="shared" si="46"/>
        <v/>
      </c>
      <c r="AQ146" s="143" t="str">
        <f t="shared" si="22"/>
        <v/>
      </c>
      <c r="AR146" s="15"/>
      <c r="AS146" s="15"/>
      <c r="AT146" s="147" t="str">
        <f t="shared" si="23"/>
        <v/>
      </c>
      <c r="AU146" s="145" t="str">
        <f t="shared" si="24"/>
        <v/>
      </c>
      <c r="AV146" s="144" t="str">
        <f t="shared" si="47"/>
        <v/>
      </c>
      <c r="AW146" s="14"/>
    </row>
    <row r="147" spans="1:49" s="34" customFormat="1" x14ac:dyDescent="0.25">
      <c r="A147" s="14"/>
      <c r="G147" s="141">
        <f t="shared" si="25"/>
        <v>24</v>
      </c>
      <c r="H147" s="146">
        <f t="shared" si="39"/>
        <v>2020</v>
      </c>
      <c r="I147" s="146">
        <f t="shared" si="40"/>
        <v>12</v>
      </c>
      <c r="J147" s="142">
        <f t="shared" si="26"/>
        <v>6.7412729115310505E-8</v>
      </c>
      <c r="K147" s="142">
        <f t="shared" si="27"/>
        <v>0</v>
      </c>
      <c r="L147" s="142">
        <f t="shared" si="41"/>
        <v>0</v>
      </c>
      <c r="M147" s="142">
        <f t="shared" si="42"/>
        <v>0</v>
      </c>
      <c r="N147" s="142">
        <f t="shared" si="43"/>
        <v>0</v>
      </c>
      <c r="O147" s="142">
        <f t="shared" si="18"/>
        <v>4.3818273924951825E-10</v>
      </c>
      <c r="P147" s="142">
        <f t="shared" si="28"/>
        <v>6.7850911854560024E-8</v>
      </c>
      <c r="Q147" s="143">
        <f t="shared" si="29"/>
        <v>79463223.876265943</v>
      </c>
      <c r="R147" s="143">
        <f t="shared" si="19"/>
        <v>-15892644.775253143</v>
      </c>
      <c r="S147" s="143">
        <f t="shared" si="20"/>
        <v>63570579.101012796</v>
      </c>
      <c r="T147" s="15"/>
      <c r="U147" s="15"/>
      <c r="V147" s="147">
        <f t="shared" si="30"/>
        <v>0</v>
      </c>
      <c r="W147" s="14"/>
      <c r="X147" s="15"/>
      <c r="Y147" s="15"/>
      <c r="Z147" s="15"/>
      <c r="AA147" s="15"/>
      <c r="AB147" s="15"/>
      <c r="AC147" s="141" t="str">
        <f t="shared" si="31"/>
        <v/>
      </c>
      <c r="AD147" s="146" t="str">
        <f t="shared" si="44"/>
        <v/>
      </c>
      <c r="AE147" s="146" t="str">
        <f t="shared" si="45"/>
        <v/>
      </c>
      <c r="AF147" s="142" t="str">
        <f t="shared" si="32"/>
        <v/>
      </c>
      <c r="AG147" s="142"/>
      <c r="AH147" s="142" t="str">
        <f t="shared" si="21"/>
        <v/>
      </c>
      <c r="AI147" s="142" t="str">
        <f t="shared" si="33"/>
        <v/>
      </c>
      <c r="AJ147" s="142" t="str">
        <f t="shared" si="34"/>
        <v/>
      </c>
      <c r="AK147" s="142" t="str">
        <f t="shared" si="35"/>
        <v/>
      </c>
      <c r="AL147" s="142" t="str">
        <f t="shared" si="36"/>
        <v/>
      </c>
      <c r="AM147" s="142" t="str">
        <f t="shared" si="37"/>
        <v/>
      </c>
      <c r="AN147" s="143" t="str">
        <f t="shared" si="38"/>
        <v/>
      </c>
      <c r="AO147" s="143"/>
      <c r="AP147" s="143" t="str">
        <f t="shared" si="46"/>
        <v/>
      </c>
      <c r="AQ147" s="143" t="str">
        <f t="shared" si="22"/>
        <v/>
      </c>
      <c r="AR147" s="15"/>
      <c r="AS147" s="15"/>
      <c r="AT147" s="147" t="str">
        <f t="shared" si="23"/>
        <v/>
      </c>
      <c r="AU147" s="145" t="str">
        <f t="shared" si="24"/>
        <v/>
      </c>
      <c r="AV147" s="144" t="str">
        <f t="shared" si="47"/>
        <v/>
      </c>
      <c r="AW147" s="14"/>
    </row>
    <row r="148" spans="1:49" s="34" customFormat="1" x14ac:dyDescent="0.25">
      <c r="A148" s="14"/>
      <c r="G148" s="141">
        <f t="shared" si="25"/>
        <v>25</v>
      </c>
      <c r="H148" s="146">
        <f t="shared" si="39"/>
        <v>2021</v>
      </c>
      <c r="I148" s="146">
        <f t="shared" si="40"/>
        <v>1</v>
      </c>
      <c r="J148" s="142">
        <f t="shared" si="26"/>
        <v>6.7850911854560024E-8</v>
      </c>
      <c r="K148" s="142">
        <f t="shared" si="27"/>
        <v>0</v>
      </c>
      <c r="L148" s="142">
        <f t="shared" si="41"/>
        <v>0</v>
      </c>
      <c r="M148" s="142">
        <f t="shared" si="42"/>
        <v>0</v>
      </c>
      <c r="N148" s="142">
        <f t="shared" si="43"/>
        <v>0</v>
      </c>
      <c r="O148" s="142">
        <f t="shared" si="18"/>
        <v>4.4103092705464014E-10</v>
      </c>
      <c r="P148" s="142">
        <f t="shared" si="28"/>
        <v>6.8291942781614662E-8</v>
      </c>
      <c r="Q148" s="143">
        <f t="shared" si="29"/>
        <v>63570579.101012796</v>
      </c>
      <c r="R148" s="143">
        <f t="shared" si="19"/>
        <v>-15892644.775253143</v>
      </c>
      <c r="S148" s="143">
        <f t="shared" si="20"/>
        <v>47677934.325759649</v>
      </c>
      <c r="T148" s="15"/>
      <c r="U148" s="15"/>
      <c r="V148" s="147">
        <f t="shared" si="30"/>
        <v>0</v>
      </c>
      <c r="W148" s="14"/>
      <c r="X148" s="15"/>
      <c r="Y148" s="15"/>
      <c r="Z148" s="15"/>
      <c r="AA148" s="15"/>
      <c r="AB148" s="15"/>
      <c r="AC148" s="141" t="str">
        <f t="shared" si="31"/>
        <v/>
      </c>
      <c r="AD148" s="146" t="str">
        <f t="shared" si="44"/>
        <v/>
      </c>
      <c r="AE148" s="146" t="str">
        <f t="shared" si="45"/>
        <v/>
      </c>
      <c r="AF148" s="142" t="str">
        <f t="shared" si="32"/>
        <v/>
      </c>
      <c r="AG148" s="142"/>
      <c r="AH148" s="142" t="str">
        <f t="shared" si="21"/>
        <v/>
      </c>
      <c r="AI148" s="142" t="str">
        <f t="shared" si="33"/>
        <v/>
      </c>
      <c r="AJ148" s="142" t="str">
        <f t="shared" si="34"/>
        <v/>
      </c>
      <c r="AK148" s="142" t="str">
        <f t="shared" si="35"/>
        <v/>
      </c>
      <c r="AL148" s="142" t="str">
        <f t="shared" si="36"/>
        <v/>
      </c>
      <c r="AM148" s="142" t="str">
        <f t="shared" si="37"/>
        <v/>
      </c>
      <c r="AN148" s="143" t="str">
        <f t="shared" si="38"/>
        <v/>
      </c>
      <c r="AO148" s="143"/>
      <c r="AP148" s="143" t="str">
        <f t="shared" si="46"/>
        <v/>
      </c>
      <c r="AQ148" s="143" t="str">
        <f t="shared" si="22"/>
        <v/>
      </c>
      <c r="AR148" s="15"/>
      <c r="AS148" s="15"/>
      <c r="AT148" s="147" t="str">
        <f t="shared" si="23"/>
        <v/>
      </c>
      <c r="AU148" s="145" t="str">
        <f t="shared" si="24"/>
        <v/>
      </c>
      <c r="AV148" s="144" t="str">
        <f t="shared" si="47"/>
        <v/>
      </c>
      <c r="AW148" s="14"/>
    </row>
    <row r="149" spans="1:49" s="34" customFormat="1" x14ac:dyDescent="0.25">
      <c r="A149" s="14"/>
      <c r="G149" s="141">
        <f t="shared" si="25"/>
        <v>26</v>
      </c>
      <c r="H149" s="146">
        <f t="shared" si="39"/>
        <v>2021</v>
      </c>
      <c r="I149" s="146">
        <f t="shared" si="40"/>
        <v>2</v>
      </c>
      <c r="J149" s="142">
        <f t="shared" si="26"/>
        <v>6.8291942781614662E-8</v>
      </c>
      <c r="K149" s="142">
        <f t="shared" si="27"/>
        <v>0</v>
      </c>
      <c r="L149" s="142">
        <f t="shared" si="41"/>
        <v>0</v>
      </c>
      <c r="M149" s="142">
        <f t="shared" si="42"/>
        <v>0</v>
      </c>
      <c r="N149" s="142">
        <f t="shared" si="43"/>
        <v>0</v>
      </c>
      <c r="O149" s="142">
        <f t="shared" si="18"/>
        <v>4.4389762808049526E-10</v>
      </c>
      <c r="P149" s="142">
        <f t="shared" si="28"/>
        <v>6.8735840409695162E-8</v>
      </c>
      <c r="Q149" s="143">
        <f t="shared" si="29"/>
        <v>47677934.325759649</v>
      </c>
      <c r="R149" s="143">
        <f t="shared" si="19"/>
        <v>-15892644.775253143</v>
      </c>
      <c r="S149" s="143">
        <f t="shared" si="20"/>
        <v>31785289.550506506</v>
      </c>
      <c r="T149" s="15"/>
      <c r="U149" s="15"/>
      <c r="V149" s="147">
        <f t="shared" si="30"/>
        <v>0</v>
      </c>
      <c r="W149" s="14"/>
      <c r="X149" s="15"/>
      <c r="Y149" s="15"/>
      <c r="Z149" s="15"/>
      <c r="AA149" s="15"/>
      <c r="AB149" s="15"/>
      <c r="AC149" s="141" t="str">
        <f t="shared" si="31"/>
        <v/>
      </c>
      <c r="AD149" s="146" t="str">
        <f t="shared" si="44"/>
        <v/>
      </c>
      <c r="AE149" s="146" t="str">
        <f t="shared" si="45"/>
        <v/>
      </c>
      <c r="AF149" s="142" t="str">
        <f t="shared" si="32"/>
        <v/>
      </c>
      <c r="AG149" s="142"/>
      <c r="AH149" s="142" t="str">
        <f t="shared" si="21"/>
        <v/>
      </c>
      <c r="AI149" s="142" t="str">
        <f t="shared" si="33"/>
        <v/>
      </c>
      <c r="AJ149" s="142" t="str">
        <f t="shared" si="34"/>
        <v/>
      </c>
      <c r="AK149" s="142" t="str">
        <f t="shared" si="35"/>
        <v/>
      </c>
      <c r="AL149" s="142" t="str">
        <f t="shared" si="36"/>
        <v/>
      </c>
      <c r="AM149" s="142" t="str">
        <f t="shared" si="37"/>
        <v/>
      </c>
      <c r="AN149" s="143" t="str">
        <f t="shared" si="38"/>
        <v/>
      </c>
      <c r="AO149" s="143"/>
      <c r="AP149" s="143" t="str">
        <f t="shared" si="46"/>
        <v/>
      </c>
      <c r="AQ149" s="143" t="str">
        <f t="shared" si="22"/>
        <v/>
      </c>
      <c r="AR149" s="15"/>
      <c r="AS149" s="15"/>
      <c r="AT149" s="147" t="str">
        <f t="shared" si="23"/>
        <v/>
      </c>
      <c r="AU149" s="145" t="str">
        <f t="shared" si="24"/>
        <v/>
      </c>
      <c r="AV149" s="144" t="str">
        <f t="shared" si="47"/>
        <v/>
      </c>
      <c r="AW149" s="14"/>
    </row>
    <row r="150" spans="1:49" s="34" customFormat="1" x14ac:dyDescent="0.25">
      <c r="A150" s="14"/>
      <c r="G150" s="141">
        <f t="shared" si="25"/>
        <v>27</v>
      </c>
      <c r="H150" s="146">
        <f t="shared" si="39"/>
        <v>2021</v>
      </c>
      <c r="I150" s="146">
        <f t="shared" si="40"/>
        <v>3</v>
      </c>
      <c r="J150" s="142">
        <f t="shared" si="26"/>
        <v>6.8735840409695162E-8</v>
      </c>
      <c r="K150" s="142">
        <f t="shared" si="27"/>
        <v>0</v>
      </c>
      <c r="L150" s="142">
        <f t="shared" si="41"/>
        <v>0</v>
      </c>
      <c r="M150" s="142">
        <f t="shared" si="42"/>
        <v>0</v>
      </c>
      <c r="N150" s="142">
        <f t="shared" si="43"/>
        <v>0</v>
      </c>
      <c r="O150" s="142">
        <f t="shared" si="18"/>
        <v>4.4678296266301853E-10</v>
      </c>
      <c r="P150" s="142">
        <f t="shared" si="28"/>
        <v>6.9182623372358185E-8</v>
      </c>
      <c r="Q150" s="143">
        <f t="shared" si="29"/>
        <v>31785289.550506506</v>
      </c>
      <c r="R150" s="143">
        <f t="shared" si="19"/>
        <v>-15892644.775253143</v>
      </c>
      <c r="S150" s="143">
        <f t="shared" si="20"/>
        <v>15892644.775253363</v>
      </c>
      <c r="T150" s="15"/>
      <c r="U150" s="15"/>
      <c r="V150" s="147">
        <f t="shared" si="30"/>
        <v>0</v>
      </c>
      <c r="W150" s="14"/>
      <c r="X150" s="15"/>
      <c r="Y150" s="15"/>
      <c r="Z150" s="15"/>
      <c r="AA150" s="15"/>
      <c r="AB150" s="15"/>
      <c r="AC150" s="141" t="str">
        <f t="shared" si="31"/>
        <v/>
      </c>
      <c r="AD150" s="146" t="str">
        <f t="shared" si="44"/>
        <v/>
      </c>
      <c r="AE150" s="146" t="str">
        <f t="shared" si="45"/>
        <v/>
      </c>
      <c r="AF150" s="142" t="str">
        <f t="shared" si="32"/>
        <v/>
      </c>
      <c r="AG150" s="142"/>
      <c r="AH150" s="142" t="str">
        <f t="shared" si="21"/>
        <v/>
      </c>
      <c r="AI150" s="142" t="str">
        <f t="shared" si="33"/>
        <v/>
      </c>
      <c r="AJ150" s="142" t="str">
        <f t="shared" si="34"/>
        <v/>
      </c>
      <c r="AK150" s="142" t="str">
        <f t="shared" si="35"/>
        <v/>
      </c>
      <c r="AL150" s="142" t="str">
        <f t="shared" si="36"/>
        <v/>
      </c>
      <c r="AM150" s="142" t="str">
        <f t="shared" si="37"/>
        <v/>
      </c>
      <c r="AN150" s="143" t="str">
        <f t="shared" si="38"/>
        <v/>
      </c>
      <c r="AO150" s="143"/>
      <c r="AP150" s="143" t="str">
        <f t="shared" si="46"/>
        <v/>
      </c>
      <c r="AQ150" s="143" t="str">
        <f t="shared" si="22"/>
        <v/>
      </c>
      <c r="AR150" s="15"/>
      <c r="AS150" s="15"/>
      <c r="AT150" s="147" t="str">
        <f t="shared" si="23"/>
        <v/>
      </c>
      <c r="AU150" s="145" t="str">
        <f t="shared" si="24"/>
        <v/>
      </c>
      <c r="AV150" s="144" t="str">
        <f t="shared" si="47"/>
        <v/>
      </c>
      <c r="AW150" s="14"/>
    </row>
    <row r="151" spans="1:49" s="34" customFormat="1" x14ac:dyDescent="0.25">
      <c r="A151" s="14"/>
      <c r="G151" s="141">
        <f t="shared" si="25"/>
        <v>28</v>
      </c>
      <c r="H151" s="146">
        <f t="shared" si="39"/>
        <v>2021</v>
      </c>
      <c r="I151" s="146">
        <f t="shared" si="40"/>
        <v>4</v>
      </c>
      <c r="J151" s="142">
        <f t="shared" si="26"/>
        <v>6.9182623372358185E-8</v>
      </c>
      <c r="K151" s="142">
        <f t="shared" si="27"/>
        <v>0</v>
      </c>
      <c r="L151" s="142">
        <f t="shared" si="41"/>
        <v>0</v>
      </c>
      <c r="M151" s="142">
        <f t="shared" si="42"/>
        <v>0</v>
      </c>
      <c r="N151" s="142">
        <f t="shared" si="43"/>
        <v>0</v>
      </c>
      <c r="O151" s="142">
        <f t="shared" si="18"/>
        <v>4.4968705192032819E-10</v>
      </c>
      <c r="P151" s="142">
        <f t="shared" si="28"/>
        <v>6.9632310424278509E-8</v>
      </c>
      <c r="Q151" s="143">
        <f t="shared" si="29"/>
        <v>15892644.775253363</v>
      </c>
      <c r="R151" s="143">
        <f t="shared" si="19"/>
        <v>-15892644.775253143</v>
      </c>
      <c r="S151" s="143">
        <f t="shared" si="20"/>
        <v>2.1979212760925293E-7</v>
      </c>
      <c r="T151" s="15"/>
      <c r="U151" s="15"/>
      <c r="V151" s="147">
        <f t="shared" si="30"/>
        <v>0</v>
      </c>
      <c r="W151" s="14"/>
      <c r="X151" s="15"/>
      <c r="Y151" s="15"/>
      <c r="Z151" s="15"/>
      <c r="AA151" s="15"/>
      <c r="AB151" s="15"/>
      <c r="AC151" s="141" t="str">
        <f t="shared" si="31"/>
        <v/>
      </c>
      <c r="AD151" s="146" t="str">
        <f t="shared" si="44"/>
        <v/>
      </c>
      <c r="AE151" s="146" t="str">
        <f t="shared" si="45"/>
        <v/>
      </c>
      <c r="AF151" s="142" t="str">
        <f t="shared" si="32"/>
        <v/>
      </c>
      <c r="AG151" s="142"/>
      <c r="AH151" s="142" t="str">
        <f t="shared" si="21"/>
        <v/>
      </c>
      <c r="AI151" s="142" t="str">
        <f t="shared" si="33"/>
        <v/>
      </c>
      <c r="AJ151" s="142" t="str">
        <f t="shared" si="34"/>
        <v/>
      </c>
      <c r="AK151" s="142" t="str">
        <f t="shared" si="35"/>
        <v/>
      </c>
      <c r="AL151" s="142" t="str">
        <f t="shared" si="36"/>
        <v/>
      </c>
      <c r="AM151" s="142" t="str">
        <f t="shared" si="37"/>
        <v/>
      </c>
      <c r="AN151" s="143" t="str">
        <f t="shared" si="38"/>
        <v/>
      </c>
      <c r="AO151" s="143"/>
      <c r="AP151" s="143" t="str">
        <f t="shared" si="46"/>
        <v/>
      </c>
      <c r="AQ151" s="143" t="str">
        <f t="shared" si="22"/>
        <v/>
      </c>
      <c r="AR151" s="15"/>
      <c r="AS151" s="15"/>
      <c r="AT151" s="147" t="str">
        <f t="shared" si="23"/>
        <v/>
      </c>
      <c r="AU151" s="145" t="str">
        <f t="shared" si="24"/>
        <v/>
      </c>
      <c r="AV151" s="144" t="str">
        <f t="shared" si="47"/>
        <v/>
      </c>
      <c r="AW151" s="14"/>
    </row>
    <row r="152" spans="1:49" s="34" customFormat="1" x14ac:dyDescent="0.25">
      <c r="A152" s="14"/>
      <c r="G152" s="141" t="str">
        <f t="shared" si="25"/>
        <v/>
      </c>
      <c r="H152" s="146" t="str">
        <f t="shared" si="39"/>
        <v/>
      </c>
      <c r="I152" s="146" t="str">
        <f t="shared" si="40"/>
        <v/>
      </c>
      <c r="J152" s="142" t="str">
        <f t="shared" si="26"/>
        <v/>
      </c>
      <c r="K152" s="142" t="str">
        <f t="shared" si="27"/>
        <v/>
      </c>
      <c r="L152" s="142" t="str">
        <f t="shared" si="41"/>
        <v/>
      </c>
      <c r="M152" s="142" t="str">
        <f t="shared" si="42"/>
        <v/>
      </c>
      <c r="N152" s="142" t="str">
        <f t="shared" si="43"/>
        <v/>
      </c>
      <c r="O152" s="142" t="str">
        <f t="shared" si="18"/>
        <v/>
      </c>
      <c r="P152" s="142" t="str">
        <f t="shared" si="28"/>
        <v/>
      </c>
      <c r="Q152" s="143" t="str">
        <f t="shared" si="29"/>
        <v/>
      </c>
      <c r="R152" s="143" t="str">
        <f t="shared" si="19"/>
        <v/>
      </c>
      <c r="S152" s="143" t="str">
        <f t="shared" si="20"/>
        <v/>
      </c>
      <c r="T152" s="15"/>
      <c r="U152" s="15"/>
      <c r="V152" s="147" t="str">
        <f t="shared" si="30"/>
        <v/>
      </c>
      <c r="W152" s="14"/>
      <c r="X152" s="15"/>
      <c r="Y152" s="15"/>
      <c r="Z152" s="15"/>
      <c r="AA152" s="15"/>
      <c r="AB152" s="15"/>
      <c r="AC152" s="141" t="str">
        <f t="shared" si="31"/>
        <v/>
      </c>
      <c r="AD152" s="146" t="str">
        <f t="shared" si="44"/>
        <v/>
      </c>
      <c r="AE152" s="146" t="str">
        <f t="shared" si="45"/>
        <v/>
      </c>
      <c r="AF152" s="142" t="str">
        <f t="shared" si="32"/>
        <v/>
      </c>
      <c r="AG152" s="142"/>
      <c r="AH152" s="142" t="str">
        <f t="shared" si="21"/>
        <v/>
      </c>
      <c r="AI152" s="142" t="str">
        <f t="shared" si="33"/>
        <v/>
      </c>
      <c r="AJ152" s="142" t="str">
        <f t="shared" si="34"/>
        <v/>
      </c>
      <c r="AK152" s="142" t="str">
        <f t="shared" si="35"/>
        <v/>
      </c>
      <c r="AL152" s="142" t="str">
        <f t="shared" si="36"/>
        <v/>
      </c>
      <c r="AM152" s="142" t="str">
        <f t="shared" si="37"/>
        <v/>
      </c>
      <c r="AN152" s="143" t="str">
        <f t="shared" si="38"/>
        <v/>
      </c>
      <c r="AO152" s="143"/>
      <c r="AP152" s="143" t="str">
        <f t="shared" si="46"/>
        <v/>
      </c>
      <c r="AQ152" s="143" t="str">
        <f t="shared" si="22"/>
        <v/>
      </c>
      <c r="AR152" s="15"/>
      <c r="AS152" s="15"/>
      <c r="AT152" s="147" t="str">
        <f t="shared" si="23"/>
        <v/>
      </c>
      <c r="AU152" s="145" t="str">
        <f t="shared" si="24"/>
        <v/>
      </c>
      <c r="AV152" s="144" t="str">
        <f t="shared" si="47"/>
        <v/>
      </c>
      <c r="AW152" s="14"/>
    </row>
    <row r="153" spans="1:49" s="34" customFormat="1" x14ac:dyDescent="0.25">
      <c r="A153" s="14"/>
      <c r="G153" s="141" t="str">
        <f t="shared" si="25"/>
        <v/>
      </c>
      <c r="H153" s="146" t="str">
        <f t="shared" si="39"/>
        <v/>
      </c>
      <c r="I153" s="146" t="str">
        <f t="shared" si="40"/>
        <v/>
      </c>
      <c r="J153" s="142" t="str">
        <f t="shared" si="26"/>
        <v/>
      </c>
      <c r="K153" s="142" t="str">
        <f t="shared" si="27"/>
        <v/>
      </c>
      <c r="L153" s="142" t="str">
        <f t="shared" si="41"/>
        <v/>
      </c>
      <c r="M153" s="142" t="str">
        <f t="shared" si="42"/>
        <v/>
      </c>
      <c r="N153" s="142" t="str">
        <f t="shared" si="43"/>
        <v/>
      </c>
      <c r="O153" s="142" t="str">
        <f t="shared" si="18"/>
        <v/>
      </c>
      <c r="P153" s="142" t="str">
        <f t="shared" si="28"/>
        <v/>
      </c>
      <c r="Q153" s="143" t="str">
        <f t="shared" si="29"/>
        <v/>
      </c>
      <c r="R153" s="143" t="str">
        <f t="shared" si="19"/>
        <v/>
      </c>
      <c r="S153" s="143" t="str">
        <f t="shared" si="20"/>
        <v/>
      </c>
      <c r="T153" s="15"/>
      <c r="U153" s="15"/>
      <c r="V153" s="147" t="str">
        <f t="shared" si="30"/>
        <v/>
      </c>
      <c r="W153" s="14"/>
      <c r="X153" s="15"/>
      <c r="Y153" s="15"/>
      <c r="Z153" s="15"/>
      <c r="AA153" s="15"/>
      <c r="AB153" s="15"/>
      <c r="AC153" s="141" t="str">
        <f t="shared" si="31"/>
        <v/>
      </c>
      <c r="AD153" s="146" t="str">
        <f t="shared" si="44"/>
        <v/>
      </c>
      <c r="AE153" s="146" t="str">
        <f t="shared" si="45"/>
        <v/>
      </c>
      <c r="AF153" s="142" t="str">
        <f t="shared" si="32"/>
        <v/>
      </c>
      <c r="AG153" s="142"/>
      <c r="AH153" s="142" t="str">
        <f t="shared" si="21"/>
        <v/>
      </c>
      <c r="AI153" s="142" t="str">
        <f t="shared" si="33"/>
        <v/>
      </c>
      <c r="AJ153" s="142" t="str">
        <f t="shared" si="34"/>
        <v/>
      </c>
      <c r="AK153" s="142" t="str">
        <f t="shared" si="35"/>
        <v/>
      </c>
      <c r="AL153" s="142" t="str">
        <f t="shared" si="36"/>
        <v/>
      </c>
      <c r="AM153" s="142" t="str">
        <f t="shared" si="37"/>
        <v/>
      </c>
      <c r="AN153" s="143" t="str">
        <f t="shared" si="38"/>
        <v/>
      </c>
      <c r="AO153" s="143"/>
      <c r="AP153" s="143" t="str">
        <f t="shared" si="46"/>
        <v/>
      </c>
      <c r="AQ153" s="143" t="str">
        <f t="shared" si="22"/>
        <v/>
      </c>
      <c r="AR153" s="15"/>
      <c r="AS153" s="15"/>
      <c r="AT153" s="147" t="str">
        <f t="shared" si="23"/>
        <v/>
      </c>
      <c r="AU153" s="145" t="str">
        <f t="shared" si="24"/>
        <v/>
      </c>
      <c r="AV153" s="144" t="str">
        <f t="shared" si="47"/>
        <v/>
      </c>
      <c r="AW153" s="14"/>
    </row>
    <row r="154" spans="1:49" s="34" customFormat="1" x14ac:dyDescent="0.25">
      <c r="A154" s="14"/>
      <c r="G154" s="141" t="str">
        <f t="shared" si="25"/>
        <v/>
      </c>
      <c r="H154" s="146" t="str">
        <f t="shared" si="39"/>
        <v/>
      </c>
      <c r="I154" s="146" t="str">
        <f t="shared" si="40"/>
        <v/>
      </c>
      <c r="J154" s="142" t="str">
        <f t="shared" si="26"/>
        <v/>
      </c>
      <c r="K154" s="142" t="str">
        <f t="shared" si="27"/>
        <v/>
      </c>
      <c r="L154" s="142" t="str">
        <f t="shared" si="41"/>
        <v/>
      </c>
      <c r="M154" s="142" t="str">
        <f t="shared" si="42"/>
        <v/>
      </c>
      <c r="N154" s="142" t="str">
        <f t="shared" si="43"/>
        <v/>
      </c>
      <c r="O154" s="142" t="str">
        <f t="shared" si="18"/>
        <v/>
      </c>
      <c r="P154" s="142" t="str">
        <f t="shared" si="28"/>
        <v/>
      </c>
      <c r="Q154" s="143" t="str">
        <f t="shared" si="29"/>
        <v/>
      </c>
      <c r="R154" s="143" t="str">
        <f t="shared" si="19"/>
        <v/>
      </c>
      <c r="S154" s="143" t="str">
        <f t="shared" si="20"/>
        <v/>
      </c>
      <c r="T154" s="15"/>
      <c r="U154" s="15"/>
      <c r="V154" s="147" t="str">
        <f t="shared" si="30"/>
        <v/>
      </c>
      <c r="W154" s="14"/>
      <c r="X154" s="15"/>
      <c r="Y154" s="15"/>
      <c r="Z154" s="15"/>
      <c r="AA154" s="15"/>
      <c r="AB154" s="15"/>
      <c r="AC154" s="141" t="str">
        <f t="shared" si="31"/>
        <v/>
      </c>
      <c r="AD154" s="146" t="str">
        <f t="shared" si="44"/>
        <v/>
      </c>
      <c r="AE154" s="146" t="str">
        <f t="shared" si="45"/>
        <v/>
      </c>
      <c r="AF154" s="142" t="str">
        <f t="shared" si="32"/>
        <v/>
      </c>
      <c r="AG154" s="142"/>
      <c r="AH154" s="142" t="str">
        <f t="shared" si="21"/>
        <v/>
      </c>
      <c r="AI154" s="142" t="str">
        <f t="shared" si="33"/>
        <v/>
      </c>
      <c r="AJ154" s="142" t="str">
        <f t="shared" si="34"/>
        <v/>
      </c>
      <c r="AK154" s="142" t="str">
        <f t="shared" si="35"/>
        <v/>
      </c>
      <c r="AL154" s="142" t="str">
        <f t="shared" si="36"/>
        <v/>
      </c>
      <c r="AM154" s="142" t="str">
        <f t="shared" si="37"/>
        <v/>
      </c>
      <c r="AN154" s="143" t="str">
        <f t="shared" si="38"/>
        <v/>
      </c>
      <c r="AO154" s="143"/>
      <c r="AP154" s="143" t="str">
        <f t="shared" si="46"/>
        <v/>
      </c>
      <c r="AQ154" s="143" t="str">
        <f t="shared" si="22"/>
        <v/>
      </c>
      <c r="AR154" s="15"/>
      <c r="AS154" s="15"/>
      <c r="AT154" s="147" t="str">
        <f t="shared" si="23"/>
        <v/>
      </c>
      <c r="AU154" s="145" t="str">
        <f t="shared" si="24"/>
        <v/>
      </c>
      <c r="AV154" s="144" t="str">
        <f t="shared" si="47"/>
        <v/>
      </c>
      <c r="AW154" s="14"/>
    </row>
    <row r="155" spans="1:49" s="34" customFormat="1" x14ac:dyDescent="0.25">
      <c r="A155" s="14"/>
      <c r="G155" s="141" t="str">
        <f t="shared" si="25"/>
        <v/>
      </c>
      <c r="H155" s="146" t="str">
        <f t="shared" si="39"/>
        <v/>
      </c>
      <c r="I155" s="146" t="str">
        <f t="shared" si="40"/>
        <v/>
      </c>
      <c r="J155" s="142" t="str">
        <f t="shared" si="26"/>
        <v/>
      </c>
      <c r="K155" s="142" t="str">
        <f t="shared" si="27"/>
        <v/>
      </c>
      <c r="L155" s="142" t="str">
        <f t="shared" si="41"/>
        <v/>
      </c>
      <c r="M155" s="142" t="str">
        <f t="shared" si="42"/>
        <v/>
      </c>
      <c r="N155" s="142" t="str">
        <f t="shared" si="43"/>
        <v/>
      </c>
      <c r="O155" s="142" t="str">
        <f t="shared" si="18"/>
        <v/>
      </c>
      <c r="P155" s="142" t="str">
        <f t="shared" si="28"/>
        <v/>
      </c>
      <c r="Q155" s="143" t="str">
        <f t="shared" si="29"/>
        <v/>
      </c>
      <c r="R155" s="143" t="str">
        <f t="shared" si="19"/>
        <v/>
      </c>
      <c r="S155" s="143" t="str">
        <f t="shared" si="20"/>
        <v/>
      </c>
      <c r="T155" s="15"/>
      <c r="U155" s="15"/>
      <c r="V155" s="147" t="str">
        <f t="shared" si="30"/>
        <v/>
      </c>
      <c r="W155" s="14"/>
      <c r="X155" s="15"/>
      <c r="Y155" s="15"/>
      <c r="Z155" s="15"/>
      <c r="AA155" s="15"/>
      <c r="AB155" s="15"/>
      <c r="AC155" s="141" t="str">
        <f t="shared" si="31"/>
        <v/>
      </c>
      <c r="AD155" s="146" t="str">
        <f t="shared" si="44"/>
        <v/>
      </c>
      <c r="AE155" s="146" t="str">
        <f t="shared" si="45"/>
        <v/>
      </c>
      <c r="AF155" s="142" t="str">
        <f t="shared" si="32"/>
        <v/>
      </c>
      <c r="AG155" s="142"/>
      <c r="AH155" s="142" t="str">
        <f t="shared" si="21"/>
        <v/>
      </c>
      <c r="AI155" s="142" t="str">
        <f t="shared" si="33"/>
        <v/>
      </c>
      <c r="AJ155" s="142" t="str">
        <f t="shared" si="34"/>
        <v/>
      </c>
      <c r="AK155" s="142" t="str">
        <f t="shared" si="35"/>
        <v/>
      </c>
      <c r="AL155" s="142" t="str">
        <f t="shared" si="36"/>
        <v/>
      </c>
      <c r="AM155" s="142" t="str">
        <f t="shared" si="37"/>
        <v/>
      </c>
      <c r="AN155" s="143" t="str">
        <f t="shared" si="38"/>
        <v/>
      </c>
      <c r="AO155" s="143"/>
      <c r="AP155" s="143" t="str">
        <f t="shared" si="46"/>
        <v/>
      </c>
      <c r="AQ155" s="143" t="str">
        <f t="shared" si="22"/>
        <v/>
      </c>
      <c r="AR155" s="15"/>
      <c r="AS155" s="15"/>
      <c r="AT155" s="147" t="str">
        <f t="shared" si="23"/>
        <v/>
      </c>
      <c r="AU155" s="145" t="str">
        <f t="shared" si="24"/>
        <v/>
      </c>
      <c r="AV155" s="144" t="str">
        <f t="shared" si="47"/>
        <v/>
      </c>
      <c r="AW155" s="14"/>
    </row>
    <row r="156" spans="1:49" s="34" customFormat="1" x14ac:dyDescent="0.25">
      <c r="A156" s="14"/>
      <c r="G156" s="141" t="str">
        <f t="shared" si="25"/>
        <v/>
      </c>
      <c r="H156" s="146" t="str">
        <f t="shared" si="39"/>
        <v/>
      </c>
      <c r="I156" s="146" t="str">
        <f t="shared" si="40"/>
        <v/>
      </c>
      <c r="J156" s="142" t="str">
        <f t="shared" si="26"/>
        <v/>
      </c>
      <c r="K156" s="142" t="str">
        <f t="shared" si="27"/>
        <v/>
      </c>
      <c r="L156" s="142" t="str">
        <f t="shared" si="41"/>
        <v/>
      </c>
      <c r="M156" s="142" t="str">
        <f t="shared" si="42"/>
        <v/>
      </c>
      <c r="N156" s="142" t="str">
        <f t="shared" si="43"/>
        <v/>
      </c>
      <c r="O156" s="142" t="str">
        <f t="shared" si="18"/>
        <v/>
      </c>
      <c r="P156" s="142" t="str">
        <f t="shared" si="28"/>
        <v/>
      </c>
      <c r="Q156" s="143" t="str">
        <f t="shared" si="29"/>
        <v/>
      </c>
      <c r="R156" s="143" t="str">
        <f t="shared" si="19"/>
        <v/>
      </c>
      <c r="S156" s="143" t="str">
        <f t="shared" si="20"/>
        <v/>
      </c>
      <c r="T156" s="15"/>
      <c r="U156" s="15"/>
      <c r="V156" s="147" t="str">
        <f t="shared" si="30"/>
        <v/>
      </c>
      <c r="W156" s="14"/>
      <c r="X156" s="15"/>
      <c r="Y156" s="15"/>
      <c r="Z156" s="15"/>
      <c r="AA156" s="15"/>
      <c r="AB156" s="15"/>
      <c r="AC156" s="141" t="str">
        <f t="shared" si="31"/>
        <v/>
      </c>
      <c r="AD156" s="146" t="str">
        <f t="shared" si="44"/>
        <v/>
      </c>
      <c r="AE156" s="146" t="str">
        <f t="shared" si="45"/>
        <v/>
      </c>
      <c r="AF156" s="142" t="str">
        <f t="shared" si="32"/>
        <v/>
      </c>
      <c r="AG156" s="142"/>
      <c r="AH156" s="142" t="str">
        <f t="shared" si="21"/>
        <v/>
      </c>
      <c r="AI156" s="142" t="str">
        <f t="shared" si="33"/>
        <v/>
      </c>
      <c r="AJ156" s="142" t="str">
        <f t="shared" si="34"/>
        <v/>
      </c>
      <c r="AK156" s="142" t="str">
        <f t="shared" si="35"/>
        <v/>
      </c>
      <c r="AL156" s="142" t="str">
        <f t="shared" si="36"/>
        <v/>
      </c>
      <c r="AM156" s="142" t="str">
        <f t="shared" si="37"/>
        <v/>
      </c>
      <c r="AN156" s="143" t="str">
        <f t="shared" si="38"/>
        <v/>
      </c>
      <c r="AO156" s="143"/>
      <c r="AP156" s="143" t="str">
        <f t="shared" si="46"/>
        <v/>
      </c>
      <c r="AQ156" s="143" t="str">
        <f t="shared" si="22"/>
        <v/>
      </c>
      <c r="AR156" s="15"/>
      <c r="AS156" s="15"/>
      <c r="AT156" s="147" t="str">
        <f t="shared" si="23"/>
        <v/>
      </c>
      <c r="AU156" s="145" t="str">
        <f t="shared" si="24"/>
        <v/>
      </c>
      <c r="AV156" s="144" t="str">
        <f t="shared" si="47"/>
        <v/>
      </c>
      <c r="AW156" s="14"/>
    </row>
    <row r="157" spans="1:49" s="34" customFormat="1" x14ac:dyDescent="0.25">
      <c r="A157" s="14"/>
      <c r="G157" s="141" t="str">
        <f t="shared" si="25"/>
        <v/>
      </c>
      <c r="H157" s="146" t="str">
        <f t="shared" si="39"/>
        <v/>
      </c>
      <c r="I157" s="146" t="str">
        <f t="shared" si="40"/>
        <v/>
      </c>
      <c r="J157" s="142" t="str">
        <f t="shared" si="26"/>
        <v/>
      </c>
      <c r="K157" s="142" t="str">
        <f t="shared" si="27"/>
        <v/>
      </c>
      <c r="L157" s="142" t="str">
        <f t="shared" si="41"/>
        <v/>
      </c>
      <c r="M157" s="142" t="str">
        <f t="shared" si="42"/>
        <v/>
      </c>
      <c r="N157" s="142" t="str">
        <f t="shared" si="43"/>
        <v/>
      </c>
      <c r="O157" s="142" t="str">
        <f t="shared" si="18"/>
        <v/>
      </c>
      <c r="P157" s="142" t="str">
        <f t="shared" si="28"/>
        <v/>
      </c>
      <c r="Q157" s="143" t="str">
        <f t="shared" si="29"/>
        <v/>
      </c>
      <c r="R157" s="143" t="str">
        <f t="shared" si="19"/>
        <v/>
      </c>
      <c r="S157" s="143" t="str">
        <f t="shared" si="20"/>
        <v/>
      </c>
      <c r="T157" s="15"/>
      <c r="U157" s="15"/>
      <c r="V157" s="147" t="str">
        <f t="shared" si="30"/>
        <v/>
      </c>
      <c r="W157" s="14"/>
      <c r="X157" s="15"/>
      <c r="Y157" s="15"/>
      <c r="Z157" s="15"/>
      <c r="AA157" s="15"/>
      <c r="AB157" s="15"/>
      <c r="AC157" s="141" t="str">
        <f t="shared" si="31"/>
        <v/>
      </c>
      <c r="AD157" s="146" t="str">
        <f t="shared" si="44"/>
        <v/>
      </c>
      <c r="AE157" s="146" t="str">
        <f t="shared" si="45"/>
        <v/>
      </c>
      <c r="AF157" s="142" t="str">
        <f t="shared" si="32"/>
        <v/>
      </c>
      <c r="AG157" s="142"/>
      <c r="AH157" s="142" t="str">
        <f t="shared" si="21"/>
        <v/>
      </c>
      <c r="AI157" s="142" t="str">
        <f t="shared" si="33"/>
        <v/>
      </c>
      <c r="AJ157" s="142" t="str">
        <f t="shared" si="34"/>
        <v/>
      </c>
      <c r="AK157" s="142" t="str">
        <f t="shared" si="35"/>
        <v/>
      </c>
      <c r="AL157" s="142" t="str">
        <f t="shared" si="36"/>
        <v/>
      </c>
      <c r="AM157" s="142" t="str">
        <f t="shared" si="37"/>
        <v/>
      </c>
      <c r="AN157" s="143" t="str">
        <f t="shared" si="38"/>
        <v/>
      </c>
      <c r="AO157" s="143"/>
      <c r="AP157" s="143" t="str">
        <f t="shared" si="46"/>
        <v/>
      </c>
      <c r="AQ157" s="143" t="str">
        <f t="shared" si="22"/>
        <v/>
      </c>
      <c r="AR157" s="15"/>
      <c r="AS157" s="15"/>
      <c r="AT157" s="147" t="str">
        <f t="shared" si="23"/>
        <v/>
      </c>
      <c r="AU157" s="145" t="str">
        <f t="shared" si="24"/>
        <v/>
      </c>
      <c r="AV157" s="144" t="str">
        <f t="shared" si="47"/>
        <v/>
      </c>
      <c r="AW157" s="14"/>
    </row>
    <row r="158" spans="1:49" s="34" customFormat="1" x14ac:dyDescent="0.25">
      <c r="A158" s="14"/>
      <c r="G158" s="141" t="str">
        <f t="shared" si="25"/>
        <v/>
      </c>
      <c r="H158" s="146" t="str">
        <f t="shared" si="39"/>
        <v/>
      </c>
      <c r="I158" s="146" t="str">
        <f t="shared" si="40"/>
        <v/>
      </c>
      <c r="J158" s="142" t="str">
        <f t="shared" si="26"/>
        <v/>
      </c>
      <c r="K158" s="142" t="str">
        <f t="shared" si="27"/>
        <v/>
      </c>
      <c r="L158" s="142" t="str">
        <f t="shared" si="41"/>
        <v/>
      </c>
      <c r="M158" s="142" t="str">
        <f t="shared" si="42"/>
        <v/>
      </c>
      <c r="N158" s="142" t="str">
        <f t="shared" si="43"/>
        <v/>
      </c>
      <c r="O158" s="142" t="str">
        <f t="shared" si="18"/>
        <v/>
      </c>
      <c r="P158" s="142" t="str">
        <f t="shared" si="28"/>
        <v/>
      </c>
      <c r="Q158" s="143" t="str">
        <f t="shared" si="29"/>
        <v/>
      </c>
      <c r="R158" s="143" t="str">
        <f t="shared" si="19"/>
        <v/>
      </c>
      <c r="S158" s="143" t="str">
        <f t="shared" si="20"/>
        <v/>
      </c>
      <c r="T158" s="15"/>
      <c r="U158" s="15"/>
      <c r="V158" s="147" t="str">
        <f t="shared" si="30"/>
        <v/>
      </c>
      <c r="W158" s="14"/>
      <c r="X158" s="15"/>
      <c r="Y158" s="15"/>
      <c r="Z158" s="15"/>
      <c r="AA158" s="15"/>
      <c r="AB158" s="15"/>
      <c r="AC158" s="141" t="str">
        <f t="shared" si="31"/>
        <v/>
      </c>
      <c r="AD158" s="146" t="str">
        <f t="shared" si="44"/>
        <v/>
      </c>
      <c r="AE158" s="146" t="str">
        <f t="shared" si="45"/>
        <v/>
      </c>
      <c r="AF158" s="142" t="str">
        <f t="shared" si="32"/>
        <v/>
      </c>
      <c r="AG158" s="142"/>
      <c r="AH158" s="142" t="str">
        <f t="shared" si="21"/>
        <v/>
      </c>
      <c r="AI158" s="142" t="str">
        <f t="shared" si="33"/>
        <v/>
      </c>
      <c r="AJ158" s="142" t="str">
        <f t="shared" si="34"/>
        <v/>
      </c>
      <c r="AK158" s="142" t="str">
        <f t="shared" si="35"/>
        <v/>
      </c>
      <c r="AL158" s="142" t="str">
        <f t="shared" si="36"/>
        <v/>
      </c>
      <c r="AM158" s="142" t="str">
        <f t="shared" si="37"/>
        <v/>
      </c>
      <c r="AN158" s="143" t="str">
        <f t="shared" si="38"/>
        <v/>
      </c>
      <c r="AO158" s="143"/>
      <c r="AP158" s="143" t="str">
        <f t="shared" si="46"/>
        <v/>
      </c>
      <c r="AQ158" s="143" t="str">
        <f t="shared" si="22"/>
        <v/>
      </c>
      <c r="AR158" s="15"/>
      <c r="AS158" s="15"/>
      <c r="AT158" s="147" t="str">
        <f t="shared" si="23"/>
        <v/>
      </c>
      <c r="AU158" s="145" t="str">
        <f t="shared" si="24"/>
        <v/>
      </c>
      <c r="AV158" s="144" t="str">
        <f t="shared" si="47"/>
        <v/>
      </c>
      <c r="AW158" s="14"/>
    </row>
    <row r="159" spans="1:49" s="34" customFormat="1" x14ac:dyDescent="0.25">
      <c r="A159" s="14"/>
      <c r="G159" s="141" t="str">
        <f t="shared" si="25"/>
        <v/>
      </c>
      <c r="H159" s="146" t="str">
        <f t="shared" si="39"/>
        <v/>
      </c>
      <c r="I159" s="146" t="str">
        <f t="shared" si="40"/>
        <v/>
      </c>
      <c r="J159" s="142" t="str">
        <f t="shared" si="26"/>
        <v/>
      </c>
      <c r="K159" s="142" t="str">
        <f t="shared" si="27"/>
        <v/>
      </c>
      <c r="L159" s="142" t="str">
        <f t="shared" si="41"/>
        <v/>
      </c>
      <c r="M159" s="142" t="str">
        <f t="shared" si="42"/>
        <v/>
      </c>
      <c r="N159" s="142" t="str">
        <f t="shared" si="43"/>
        <v/>
      </c>
      <c r="O159" s="142" t="str">
        <f t="shared" si="18"/>
        <v/>
      </c>
      <c r="P159" s="142" t="str">
        <f t="shared" si="28"/>
        <v/>
      </c>
      <c r="Q159" s="143" t="str">
        <f t="shared" si="29"/>
        <v/>
      </c>
      <c r="R159" s="143" t="str">
        <f t="shared" si="19"/>
        <v/>
      </c>
      <c r="S159" s="143" t="str">
        <f t="shared" si="20"/>
        <v/>
      </c>
      <c r="T159" s="15"/>
      <c r="U159" s="15"/>
      <c r="V159" s="147" t="str">
        <f t="shared" si="30"/>
        <v/>
      </c>
      <c r="W159" s="14"/>
      <c r="X159" s="15"/>
      <c r="Y159" s="15"/>
      <c r="Z159" s="15"/>
      <c r="AA159" s="15"/>
      <c r="AB159" s="15"/>
      <c r="AC159" s="141" t="str">
        <f t="shared" si="31"/>
        <v/>
      </c>
      <c r="AD159" s="146" t="str">
        <f t="shared" si="44"/>
        <v/>
      </c>
      <c r="AE159" s="146" t="str">
        <f t="shared" si="45"/>
        <v/>
      </c>
      <c r="AF159" s="142" t="str">
        <f t="shared" si="32"/>
        <v/>
      </c>
      <c r="AG159" s="142"/>
      <c r="AH159" s="142" t="str">
        <f t="shared" si="21"/>
        <v/>
      </c>
      <c r="AI159" s="142" t="str">
        <f t="shared" si="33"/>
        <v/>
      </c>
      <c r="AJ159" s="142" t="str">
        <f t="shared" si="34"/>
        <v/>
      </c>
      <c r="AK159" s="142" t="str">
        <f t="shared" si="35"/>
        <v/>
      </c>
      <c r="AL159" s="142" t="str">
        <f t="shared" si="36"/>
        <v/>
      </c>
      <c r="AM159" s="142" t="str">
        <f t="shared" si="37"/>
        <v/>
      </c>
      <c r="AN159" s="143" t="str">
        <f t="shared" si="38"/>
        <v/>
      </c>
      <c r="AO159" s="143"/>
      <c r="AP159" s="143" t="str">
        <f t="shared" si="46"/>
        <v/>
      </c>
      <c r="AQ159" s="143" t="str">
        <f t="shared" si="22"/>
        <v/>
      </c>
      <c r="AR159" s="15"/>
      <c r="AS159" s="15"/>
      <c r="AT159" s="147" t="str">
        <f t="shared" si="23"/>
        <v/>
      </c>
      <c r="AU159" s="145" t="str">
        <f t="shared" si="24"/>
        <v/>
      </c>
      <c r="AV159" s="144" t="str">
        <f t="shared" si="47"/>
        <v/>
      </c>
      <c r="AW159" s="14"/>
    </row>
    <row r="160" spans="1:49" s="34" customFormat="1" x14ac:dyDescent="0.25">
      <c r="A160" s="14"/>
      <c r="G160" s="141" t="str">
        <f t="shared" si="25"/>
        <v/>
      </c>
      <c r="H160" s="146" t="str">
        <f t="shared" si="39"/>
        <v/>
      </c>
      <c r="I160" s="146" t="str">
        <f t="shared" si="40"/>
        <v/>
      </c>
      <c r="J160" s="142" t="str">
        <f t="shared" si="26"/>
        <v/>
      </c>
      <c r="K160" s="142" t="str">
        <f t="shared" si="27"/>
        <v/>
      </c>
      <c r="L160" s="142" t="str">
        <f t="shared" si="41"/>
        <v/>
      </c>
      <c r="M160" s="142" t="str">
        <f t="shared" si="42"/>
        <v/>
      </c>
      <c r="N160" s="142" t="str">
        <f t="shared" si="43"/>
        <v/>
      </c>
      <c r="O160" s="142" t="str">
        <f t="shared" si="18"/>
        <v/>
      </c>
      <c r="P160" s="142" t="str">
        <f t="shared" si="28"/>
        <v/>
      </c>
      <c r="Q160" s="143" t="str">
        <f t="shared" si="29"/>
        <v/>
      </c>
      <c r="R160" s="143" t="str">
        <f t="shared" si="19"/>
        <v/>
      </c>
      <c r="S160" s="143" t="str">
        <f t="shared" si="20"/>
        <v/>
      </c>
      <c r="T160" s="15"/>
      <c r="U160" s="15"/>
      <c r="V160" s="147" t="str">
        <f t="shared" si="30"/>
        <v/>
      </c>
      <c r="W160" s="14"/>
      <c r="X160" s="15"/>
      <c r="Y160" s="15"/>
      <c r="Z160" s="15"/>
      <c r="AA160" s="15"/>
      <c r="AB160" s="15"/>
      <c r="AC160" s="141" t="str">
        <f t="shared" si="31"/>
        <v/>
      </c>
      <c r="AD160" s="146" t="str">
        <f t="shared" si="44"/>
        <v/>
      </c>
      <c r="AE160" s="146" t="str">
        <f t="shared" si="45"/>
        <v/>
      </c>
      <c r="AF160" s="142" t="str">
        <f t="shared" si="32"/>
        <v/>
      </c>
      <c r="AG160" s="142"/>
      <c r="AH160" s="142" t="str">
        <f t="shared" si="21"/>
        <v/>
      </c>
      <c r="AI160" s="142" t="str">
        <f t="shared" si="33"/>
        <v/>
      </c>
      <c r="AJ160" s="142" t="str">
        <f t="shared" si="34"/>
        <v/>
      </c>
      <c r="AK160" s="142" t="str">
        <f t="shared" si="35"/>
        <v/>
      </c>
      <c r="AL160" s="142" t="str">
        <f t="shared" si="36"/>
        <v/>
      </c>
      <c r="AM160" s="142" t="str">
        <f t="shared" si="37"/>
        <v/>
      </c>
      <c r="AN160" s="143" t="str">
        <f t="shared" si="38"/>
        <v/>
      </c>
      <c r="AO160" s="143"/>
      <c r="AP160" s="143" t="str">
        <f t="shared" si="46"/>
        <v/>
      </c>
      <c r="AQ160" s="143" t="str">
        <f t="shared" si="22"/>
        <v/>
      </c>
      <c r="AR160" s="15"/>
      <c r="AS160" s="15"/>
      <c r="AT160" s="147" t="str">
        <f t="shared" si="23"/>
        <v/>
      </c>
      <c r="AU160" s="145" t="str">
        <f t="shared" si="24"/>
        <v/>
      </c>
      <c r="AV160" s="144" t="str">
        <f t="shared" si="47"/>
        <v/>
      </c>
      <c r="AW160" s="14"/>
    </row>
    <row r="161" spans="1:49" s="34" customFormat="1" x14ac:dyDescent="0.25">
      <c r="A161" s="14"/>
      <c r="G161" s="141" t="str">
        <f t="shared" si="25"/>
        <v/>
      </c>
      <c r="H161" s="146" t="str">
        <f t="shared" si="39"/>
        <v/>
      </c>
      <c r="I161" s="146" t="str">
        <f t="shared" si="40"/>
        <v/>
      </c>
      <c r="J161" s="142" t="str">
        <f t="shared" si="26"/>
        <v/>
      </c>
      <c r="K161" s="142" t="str">
        <f t="shared" si="27"/>
        <v/>
      </c>
      <c r="L161" s="142" t="str">
        <f t="shared" si="41"/>
        <v/>
      </c>
      <c r="M161" s="142" t="str">
        <f t="shared" si="42"/>
        <v/>
      </c>
      <c r="N161" s="142" t="str">
        <f t="shared" si="43"/>
        <v/>
      </c>
      <c r="O161" s="142" t="str">
        <f t="shared" si="18"/>
        <v/>
      </c>
      <c r="P161" s="142" t="str">
        <f t="shared" si="28"/>
        <v/>
      </c>
      <c r="Q161" s="143" t="str">
        <f t="shared" si="29"/>
        <v/>
      </c>
      <c r="R161" s="143" t="str">
        <f t="shared" si="19"/>
        <v/>
      </c>
      <c r="S161" s="143" t="str">
        <f t="shared" si="20"/>
        <v/>
      </c>
      <c r="T161" s="15"/>
      <c r="U161" s="15"/>
      <c r="V161" s="147" t="str">
        <f t="shared" si="30"/>
        <v/>
      </c>
      <c r="W161" s="14"/>
      <c r="X161" s="15"/>
      <c r="Y161" s="15"/>
      <c r="Z161" s="15"/>
      <c r="AA161" s="15"/>
      <c r="AB161" s="15"/>
      <c r="AC161" s="141" t="str">
        <f t="shared" si="31"/>
        <v/>
      </c>
      <c r="AD161" s="146" t="str">
        <f t="shared" si="44"/>
        <v/>
      </c>
      <c r="AE161" s="146" t="str">
        <f t="shared" si="45"/>
        <v/>
      </c>
      <c r="AF161" s="142" t="str">
        <f t="shared" si="32"/>
        <v/>
      </c>
      <c r="AG161" s="142"/>
      <c r="AH161" s="142" t="str">
        <f t="shared" si="21"/>
        <v/>
      </c>
      <c r="AI161" s="142" t="str">
        <f t="shared" si="33"/>
        <v/>
      </c>
      <c r="AJ161" s="142" t="str">
        <f t="shared" si="34"/>
        <v/>
      </c>
      <c r="AK161" s="142" t="str">
        <f t="shared" si="35"/>
        <v/>
      </c>
      <c r="AL161" s="142" t="str">
        <f t="shared" si="36"/>
        <v/>
      </c>
      <c r="AM161" s="142" t="str">
        <f t="shared" si="37"/>
        <v/>
      </c>
      <c r="AN161" s="143" t="str">
        <f t="shared" si="38"/>
        <v/>
      </c>
      <c r="AO161" s="143"/>
      <c r="AP161" s="143" t="str">
        <f t="shared" si="46"/>
        <v/>
      </c>
      <c r="AQ161" s="143" t="str">
        <f t="shared" si="22"/>
        <v/>
      </c>
      <c r="AR161" s="15"/>
      <c r="AS161" s="15"/>
      <c r="AT161" s="147" t="str">
        <f t="shared" si="23"/>
        <v/>
      </c>
      <c r="AU161" s="145" t="str">
        <f t="shared" si="24"/>
        <v/>
      </c>
      <c r="AV161" s="144" t="str">
        <f t="shared" si="47"/>
        <v/>
      </c>
      <c r="AW161" s="14"/>
    </row>
    <row r="162" spans="1:49" s="34" customFormat="1" x14ac:dyDescent="0.25">
      <c r="A162" s="14"/>
      <c r="G162" s="141" t="str">
        <f t="shared" si="25"/>
        <v/>
      </c>
      <c r="H162" s="146" t="str">
        <f t="shared" si="39"/>
        <v/>
      </c>
      <c r="I162" s="146" t="str">
        <f t="shared" si="40"/>
        <v/>
      </c>
      <c r="J162" s="142" t="str">
        <f t="shared" si="26"/>
        <v/>
      </c>
      <c r="K162" s="142" t="str">
        <f t="shared" si="27"/>
        <v/>
      </c>
      <c r="L162" s="142" t="str">
        <f t="shared" si="41"/>
        <v/>
      </c>
      <c r="M162" s="142" t="str">
        <f t="shared" si="42"/>
        <v/>
      </c>
      <c r="N162" s="142" t="str">
        <f t="shared" si="43"/>
        <v/>
      </c>
      <c r="O162" s="142" t="str">
        <f t="shared" si="18"/>
        <v/>
      </c>
      <c r="P162" s="142" t="str">
        <f t="shared" si="28"/>
        <v/>
      </c>
      <c r="Q162" s="143" t="str">
        <f t="shared" si="29"/>
        <v/>
      </c>
      <c r="R162" s="143" t="str">
        <f t="shared" si="19"/>
        <v/>
      </c>
      <c r="S162" s="143" t="str">
        <f t="shared" si="20"/>
        <v/>
      </c>
      <c r="T162" s="15"/>
      <c r="U162" s="15"/>
      <c r="V162" s="147" t="str">
        <f t="shared" si="30"/>
        <v/>
      </c>
      <c r="W162" s="14"/>
      <c r="X162" s="15"/>
      <c r="Y162" s="15"/>
      <c r="Z162" s="15"/>
      <c r="AA162" s="15"/>
      <c r="AB162" s="15"/>
      <c r="AC162" s="141" t="str">
        <f t="shared" si="31"/>
        <v/>
      </c>
      <c r="AD162" s="146" t="str">
        <f t="shared" si="44"/>
        <v/>
      </c>
      <c r="AE162" s="146" t="str">
        <f t="shared" si="45"/>
        <v/>
      </c>
      <c r="AF162" s="142" t="str">
        <f t="shared" si="32"/>
        <v/>
      </c>
      <c r="AG162" s="142"/>
      <c r="AH162" s="142" t="str">
        <f t="shared" si="21"/>
        <v/>
      </c>
      <c r="AI162" s="142" t="str">
        <f t="shared" si="33"/>
        <v/>
      </c>
      <c r="AJ162" s="142" t="str">
        <f t="shared" si="34"/>
        <v/>
      </c>
      <c r="AK162" s="142" t="str">
        <f t="shared" si="35"/>
        <v/>
      </c>
      <c r="AL162" s="142" t="str">
        <f t="shared" si="36"/>
        <v/>
      </c>
      <c r="AM162" s="142" t="str">
        <f t="shared" si="37"/>
        <v/>
      </c>
      <c r="AN162" s="143" t="str">
        <f t="shared" si="38"/>
        <v/>
      </c>
      <c r="AO162" s="143"/>
      <c r="AP162" s="143" t="str">
        <f t="shared" si="46"/>
        <v/>
      </c>
      <c r="AQ162" s="143" t="str">
        <f t="shared" si="22"/>
        <v/>
      </c>
      <c r="AR162" s="15"/>
      <c r="AS162" s="15"/>
      <c r="AT162" s="147" t="str">
        <f t="shared" si="23"/>
        <v/>
      </c>
      <c r="AU162" s="145" t="str">
        <f t="shared" si="24"/>
        <v/>
      </c>
      <c r="AV162" s="144" t="str">
        <f t="shared" si="47"/>
        <v/>
      </c>
      <c r="AW162" s="14"/>
    </row>
    <row r="163" spans="1:49" s="34" customFormat="1" x14ac:dyDescent="0.25">
      <c r="A163" s="14"/>
      <c r="G163" s="141" t="str">
        <f t="shared" si="25"/>
        <v/>
      </c>
      <c r="H163" s="146" t="str">
        <f t="shared" si="39"/>
        <v/>
      </c>
      <c r="I163" s="146" t="str">
        <f t="shared" si="40"/>
        <v/>
      </c>
      <c r="J163" s="142" t="str">
        <f t="shared" si="26"/>
        <v/>
      </c>
      <c r="K163" s="142" t="str">
        <f t="shared" si="27"/>
        <v/>
      </c>
      <c r="L163" s="142" t="str">
        <f t="shared" si="41"/>
        <v/>
      </c>
      <c r="M163" s="142" t="str">
        <f t="shared" si="42"/>
        <v/>
      </c>
      <c r="N163" s="142" t="str">
        <f t="shared" si="43"/>
        <v/>
      </c>
      <c r="O163" s="142" t="str">
        <f t="shared" si="18"/>
        <v/>
      </c>
      <c r="P163" s="142" t="str">
        <f t="shared" si="28"/>
        <v/>
      </c>
      <c r="Q163" s="143" t="str">
        <f t="shared" si="29"/>
        <v/>
      </c>
      <c r="R163" s="143" t="str">
        <f t="shared" si="19"/>
        <v/>
      </c>
      <c r="S163" s="143" t="str">
        <f t="shared" si="20"/>
        <v/>
      </c>
      <c r="T163" s="15"/>
      <c r="U163" s="15"/>
      <c r="V163" s="147" t="str">
        <f t="shared" si="30"/>
        <v/>
      </c>
      <c r="W163" s="14"/>
      <c r="X163" s="15"/>
      <c r="Y163" s="15"/>
      <c r="Z163" s="15"/>
      <c r="AA163" s="15"/>
      <c r="AB163" s="15"/>
      <c r="AC163" s="141" t="str">
        <f t="shared" si="31"/>
        <v/>
      </c>
      <c r="AD163" s="146" t="str">
        <f t="shared" si="44"/>
        <v/>
      </c>
      <c r="AE163" s="146" t="str">
        <f t="shared" si="45"/>
        <v/>
      </c>
      <c r="AF163" s="142" t="str">
        <f t="shared" si="32"/>
        <v/>
      </c>
      <c r="AG163" s="142"/>
      <c r="AH163" s="142" t="str">
        <f t="shared" si="21"/>
        <v/>
      </c>
      <c r="AI163" s="142" t="str">
        <f t="shared" si="33"/>
        <v/>
      </c>
      <c r="AJ163" s="142" t="str">
        <f t="shared" si="34"/>
        <v/>
      </c>
      <c r="AK163" s="142" t="str">
        <f t="shared" si="35"/>
        <v/>
      </c>
      <c r="AL163" s="142" t="str">
        <f t="shared" si="36"/>
        <v/>
      </c>
      <c r="AM163" s="142" t="str">
        <f t="shared" si="37"/>
        <v/>
      </c>
      <c r="AN163" s="143" t="str">
        <f t="shared" si="38"/>
        <v/>
      </c>
      <c r="AO163" s="143"/>
      <c r="AP163" s="143" t="str">
        <f t="shared" si="46"/>
        <v/>
      </c>
      <c r="AQ163" s="143" t="str">
        <f t="shared" si="22"/>
        <v/>
      </c>
      <c r="AR163" s="15"/>
      <c r="AS163" s="15"/>
      <c r="AT163" s="147" t="str">
        <f t="shared" si="23"/>
        <v/>
      </c>
      <c r="AU163" s="145" t="str">
        <f t="shared" si="24"/>
        <v/>
      </c>
      <c r="AV163" s="144" t="str">
        <f t="shared" si="47"/>
        <v/>
      </c>
      <c r="AW163" s="14"/>
    </row>
    <row r="164" spans="1:49" s="34" customFormat="1" x14ac:dyDescent="0.25">
      <c r="A164" s="14"/>
      <c r="G164" s="141" t="str">
        <f t="shared" si="25"/>
        <v/>
      </c>
      <c r="H164" s="146" t="str">
        <f t="shared" si="39"/>
        <v/>
      </c>
      <c r="I164" s="146" t="str">
        <f t="shared" si="40"/>
        <v/>
      </c>
      <c r="J164" s="142" t="str">
        <f t="shared" si="26"/>
        <v/>
      </c>
      <c r="K164" s="142" t="str">
        <f t="shared" si="27"/>
        <v/>
      </c>
      <c r="L164" s="142" t="str">
        <f t="shared" si="41"/>
        <v/>
      </c>
      <c r="M164" s="142" t="str">
        <f t="shared" si="42"/>
        <v/>
      </c>
      <c r="N164" s="142" t="str">
        <f t="shared" si="43"/>
        <v/>
      </c>
      <c r="O164" s="142" t="str">
        <f t="shared" si="18"/>
        <v/>
      </c>
      <c r="P164" s="142" t="str">
        <f t="shared" si="28"/>
        <v/>
      </c>
      <c r="Q164" s="143" t="str">
        <f t="shared" si="29"/>
        <v/>
      </c>
      <c r="R164" s="143" t="str">
        <f t="shared" si="19"/>
        <v/>
      </c>
      <c r="S164" s="143" t="str">
        <f t="shared" si="20"/>
        <v/>
      </c>
      <c r="T164" s="15"/>
      <c r="U164" s="15"/>
      <c r="V164" s="147" t="str">
        <f t="shared" si="30"/>
        <v/>
      </c>
      <c r="W164" s="14"/>
      <c r="X164" s="15"/>
      <c r="Y164" s="15"/>
      <c r="Z164" s="15"/>
      <c r="AA164" s="15"/>
      <c r="AB164" s="15"/>
      <c r="AC164" s="141" t="str">
        <f t="shared" si="31"/>
        <v/>
      </c>
      <c r="AD164" s="146" t="str">
        <f t="shared" si="44"/>
        <v/>
      </c>
      <c r="AE164" s="146" t="str">
        <f t="shared" si="45"/>
        <v/>
      </c>
      <c r="AF164" s="142" t="str">
        <f t="shared" si="32"/>
        <v/>
      </c>
      <c r="AG164" s="142"/>
      <c r="AH164" s="142" t="str">
        <f t="shared" si="21"/>
        <v/>
      </c>
      <c r="AI164" s="142" t="str">
        <f t="shared" si="33"/>
        <v/>
      </c>
      <c r="AJ164" s="142" t="str">
        <f t="shared" si="34"/>
        <v/>
      </c>
      <c r="AK164" s="142" t="str">
        <f t="shared" si="35"/>
        <v/>
      </c>
      <c r="AL164" s="142" t="str">
        <f t="shared" si="36"/>
        <v/>
      </c>
      <c r="AM164" s="142" t="str">
        <f t="shared" si="37"/>
        <v/>
      </c>
      <c r="AN164" s="143" t="str">
        <f t="shared" si="38"/>
        <v/>
      </c>
      <c r="AO164" s="143"/>
      <c r="AP164" s="143" t="str">
        <f t="shared" si="46"/>
        <v/>
      </c>
      <c r="AQ164" s="143" t="str">
        <f t="shared" si="22"/>
        <v/>
      </c>
      <c r="AR164" s="15"/>
      <c r="AS164" s="15"/>
      <c r="AT164" s="147" t="str">
        <f t="shared" si="23"/>
        <v/>
      </c>
      <c r="AU164" s="145" t="str">
        <f t="shared" si="24"/>
        <v/>
      </c>
      <c r="AV164" s="144" t="str">
        <f t="shared" si="47"/>
        <v/>
      </c>
      <c r="AW164" s="14"/>
    </row>
    <row r="165" spans="1:49" s="34" customFormat="1" x14ac:dyDescent="0.25">
      <c r="A165" s="14"/>
      <c r="G165" s="141" t="str">
        <f t="shared" si="25"/>
        <v/>
      </c>
      <c r="H165" s="146" t="str">
        <f t="shared" si="39"/>
        <v/>
      </c>
      <c r="I165" s="146" t="str">
        <f t="shared" si="40"/>
        <v/>
      </c>
      <c r="J165" s="142" t="str">
        <f t="shared" si="26"/>
        <v/>
      </c>
      <c r="K165" s="142" t="str">
        <f t="shared" si="27"/>
        <v/>
      </c>
      <c r="L165" s="142" t="str">
        <f t="shared" si="41"/>
        <v/>
      </c>
      <c r="M165" s="142" t="str">
        <f t="shared" si="42"/>
        <v/>
      </c>
      <c r="N165" s="142" t="str">
        <f t="shared" si="43"/>
        <v/>
      </c>
      <c r="O165" s="142" t="str">
        <f t="shared" si="18"/>
        <v/>
      </c>
      <c r="P165" s="142" t="str">
        <f t="shared" si="28"/>
        <v/>
      </c>
      <c r="Q165" s="143" t="str">
        <f t="shared" si="29"/>
        <v/>
      </c>
      <c r="R165" s="143" t="str">
        <f t="shared" si="19"/>
        <v/>
      </c>
      <c r="S165" s="143" t="str">
        <f t="shared" si="20"/>
        <v/>
      </c>
      <c r="T165" s="15"/>
      <c r="U165" s="15"/>
      <c r="V165" s="147" t="str">
        <f t="shared" si="30"/>
        <v/>
      </c>
      <c r="W165" s="14"/>
      <c r="X165" s="15"/>
      <c r="Y165" s="15"/>
      <c r="Z165" s="15"/>
      <c r="AA165" s="15"/>
      <c r="AB165" s="15"/>
      <c r="AC165" s="141" t="str">
        <f t="shared" si="31"/>
        <v/>
      </c>
      <c r="AD165" s="146" t="str">
        <f t="shared" si="44"/>
        <v/>
      </c>
      <c r="AE165" s="146" t="str">
        <f t="shared" si="45"/>
        <v/>
      </c>
      <c r="AF165" s="142" t="str">
        <f t="shared" si="32"/>
        <v/>
      </c>
      <c r="AG165" s="142"/>
      <c r="AH165" s="142" t="str">
        <f t="shared" si="21"/>
        <v/>
      </c>
      <c r="AI165" s="142" t="str">
        <f t="shared" si="33"/>
        <v/>
      </c>
      <c r="AJ165" s="142" t="str">
        <f t="shared" si="34"/>
        <v/>
      </c>
      <c r="AK165" s="142" t="str">
        <f t="shared" si="35"/>
        <v/>
      </c>
      <c r="AL165" s="142" t="str">
        <f t="shared" si="36"/>
        <v/>
      </c>
      <c r="AM165" s="142" t="str">
        <f t="shared" si="37"/>
        <v/>
      </c>
      <c r="AN165" s="143" t="str">
        <f t="shared" si="38"/>
        <v/>
      </c>
      <c r="AO165" s="143"/>
      <c r="AP165" s="143" t="str">
        <f t="shared" si="46"/>
        <v/>
      </c>
      <c r="AQ165" s="143" t="str">
        <f t="shared" si="22"/>
        <v/>
      </c>
      <c r="AR165" s="15"/>
      <c r="AS165" s="15"/>
      <c r="AT165" s="147" t="str">
        <f t="shared" si="23"/>
        <v/>
      </c>
      <c r="AU165" s="145" t="str">
        <f t="shared" si="24"/>
        <v/>
      </c>
      <c r="AV165" s="144" t="str">
        <f t="shared" si="47"/>
        <v/>
      </c>
      <c r="AW165" s="14"/>
    </row>
    <row r="166" spans="1:49" s="34" customFormat="1" x14ac:dyDescent="0.25">
      <c r="A166" s="14"/>
      <c r="G166" s="141" t="str">
        <f t="shared" si="25"/>
        <v/>
      </c>
      <c r="H166" s="146" t="str">
        <f t="shared" si="39"/>
        <v/>
      </c>
      <c r="I166" s="146" t="str">
        <f t="shared" si="40"/>
        <v/>
      </c>
      <c r="J166" s="142" t="str">
        <f t="shared" si="26"/>
        <v/>
      </c>
      <c r="K166" s="142" t="str">
        <f t="shared" si="27"/>
        <v/>
      </c>
      <c r="L166" s="142" t="str">
        <f t="shared" si="41"/>
        <v/>
      </c>
      <c r="M166" s="142" t="str">
        <f t="shared" si="42"/>
        <v/>
      </c>
      <c r="N166" s="142" t="str">
        <f t="shared" si="43"/>
        <v/>
      </c>
      <c r="O166" s="142" t="str">
        <f t="shared" si="18"/>
        <v/>
      </c>
      <c r="P166" s="142" t="str">
        <f t="shared" si="28"/>
        <v/>
      </c>
      <c r="Q166" s="143" t="str">
        <f t="shared" si="29"/>
        <v/>
      </c>
      <c r="R166" s="143" t="str">
        <f t="shared" si="19"/>
        <v/>
      </c>
      <c r="S166" s="143" t="str">
        <f t="shared" si="20"/>
        <v/>
      </c>
      <c r="T166" s="15"/>
      <c r="U166" s="15"/>
      <c r="V166" s="147" t="str">
        <f t="shared" si="30"/>
        <v/>
      </c>
      <c r="W166" s="14"/>
      <c r="X166" s="15"/>
      <c r="Y166" s="15"/>
      <c r="Z166" s="15"/>
      <c r="AA166" s="15"/>
      <c r="AB166" s="15"/>
      <c r="AC166" s="141" t="str">
        <f t="shared" si="31"/>
        <v/>
      </c>
      <c r="AD166" s="146" t="str">
        <f t="shared" si="44"/>
        <v/>
      </c>
      <c r="AE166" s="146" t="str">
        <f t="shared" si="45"/>
        <v/>
      </c>
      <c r="AF166" s="142" t="str">
        <f t="shared" si="32"/>
        <v/>
      </c>
      <c r="AG166" s="142"/>
      <c r="AH166" s="142" t="str">
        <f t="shared" si="21"/>
        <v/>
      </c>
      <c r="AI166" s="142" t="str">
        <f t="shared" si="33"/>
        <v/>
      </c>
      <c r="AJ166" s="142" t="str">
        <f t="shared" si="34"/>
        <v/>
      </c>
      <c r="AK166" s="142" t="str">
        <f t="shared" si="35"/>
        <v/>
      </c>
      <c r="AL166" s="142" t="str">
        <f t="shared" si="36"/>
        <v/>
      </c>
      <c r="AM166" s="142" t="str">
        <f t="shared" si="37"/>
        <v/>
      </c>
      <c r="AN166" s="143" t="str">
        <f t="shared" si="38"/>
        <v/>
      </c>
      <c r="AO166" s="143"/>
      <c r="AP166" s="143" t="str">
        <f t="shared" si="46"/>
        <v/>
      </c>
      <c r="AQ166" s="143" t="str">
        <f t="shared" si="22"/>
        <v/>
      </c>
      <c r="AR166" s="15"/>
      <c r="AS166" s="15"/>
      <c r="AT166" s="147" t="str">
        <f t="shared" si="23"/>
        <v/>
      </c>
      <c r="AU166" s="145" t="str">
        <f t="shared" si="24"/>
        <v/>
      </c>
      <c r="AV166" s="144" t="str">
        <f t="shared" si="47"/>
        <v/>
      </c>
      <c r="AW166" s="14"/>
    </row>
    <row r="167" spans="1:49" s="34" customFormat="1" x14ac:dyDescent="0.25">
      <c r="A167" s="14"/>
      <c r="G167" s="141" t="str">
        <f t="shared" si="25"/>
        <v/>
      </c>
      <c r="H167" s="146" t="str">
        <f t="shared" si="39"/>
        <v/>
      </c>
      <c r="I167" s="146" t="str">
        <f t="shared" si="40"/>
        <v/>
      </c>
      <c r="J167" s="142" t="str">
        <f t="shared" si="26"/>
        <v/>
      </c>
      <c r="K167" s="142" t="str">
        <f t="shared" si="27"/>
        <v/>
      </c>
      <c r="L167" s="142" t="str">
        <f t="shared" si="41"/>
        <v/>
      </c>
      <c r="M167" s="142" t="str">
        <f t="shared" si="42"/>
        <v/>
      </c>
      <c r="N167" s="142" t="str">
        <f t="shared" si="43"/>
        <v/>
      </c>
      <c r="O167" s="142" t="str">
        <f t="shared" si="18"/>
        <v/>
      </c>
      <c r="P167" s="142" t="str">
        <f t="shared" si="28"/>
        <v/>
      </c>
      <c r="Q167" s="143" t="str">
        <f t="shared" si="29"/>
        <v/>
      </c>
      <c r="R167" s="143" t="str">
        <f t="shared" si="19"/>
        <v/>
      </c>
      <c r="S167" s="143" t="str">
        <f t="shared" si="20"/>
        <v/>
      </c>
      <c r="T167" s="15"/>
      <c r="U167" s="15"/>
      <c r="V167" s="147" t="str">
        <f t="shared" si="30"/>
        <v/>
      </c>
      <c r="W167" s="14"/>
      <c r="X167" s="15"/>
      <c r="Y167" s="15"/>
      <c r="Z167" s="15"/>
      <c r="AA167" s="15"/>
      <c r="AB167" s="15"/>
      <c r="AC167" s="141" t="str">
        <f t="shared" si="31"/>
        <v/>
      </c>
      <c r="AD167" s="146" t="str">
        <f t="shared" si="44"/>
        <v/>
      </c>
      <c r="AE167" s="146" t="str">
        <f t="shared" si="45"/>
        <v/>
      </c>
      <c r="AF167" s="142" t="str">
        <f t="shared" si="32"/>
        <v/>
      </c>
      <c r="AG167" s="142"/>
      <c r="AH167" s="142" t="str">
        <f t="shared" si="21"/>
        <v/>
      </c>
      <c r="AI167" s="142" t="str">
        <f t="shared" si="33"/>
        <v/>
      </c>
      <c r="AJ167" s="142" t="str">
        <f t="shared" si="34"/>
        <v/>
      </c>
      <c r="AK167" s="142" t="str">
        <f t="shared" si="35"/>
        <v/>
      </c>
      <c r="AL167" s="142" t="str">
        <f t="shared" si="36"/>
        <v/>
      </c>
      <c r="AM167" s="142" t="str">
        <f t="shared" si="37"/>
        <v/>
      </c>
      <c r="AN167" s="143" t="str">
        <f t="shared" si="38"/>
        <v/>
      </c>
      <c r="AO167" s="143"/>
      <c r="AP167" s="143" t="str">
        <f t="shared" si="46"/>
        <v/>
      </c>
      <c r="AQ167" s="143" t="str">
        <f t="shared" si="22"/>
        <v/>
      </c>
      <c r="AR167" s="15"/>
      <c r="AS167" s="15"/>
      <c r="AT167" s="147" t="str">
        <f t="shared" si="23"/>
        <v/>
      </c>
      <c r="AU167" s="145" t="str">
        <f t="shared" si="24"/>
        <v/>
      </c>
      <c r="AV167" s="144" t="str">
        <f t="shared" si="47"/>
        <v/>
      </c>
      <c r="AW167" s="14"/>
    </row>
    <row r="168" spans="1:49" s="34" customFormat="1" x14ac:dyDescent="0.25">
      <c r="A168" s="14"/>
      <c r="G168" s="141" t="str">
        <f t="shared" si="25"/>
        <v/>
      </c>
      <c r="H168" s="146" t="str">
        <f t="shared" si="39"/>
        <v/>
      </c>
      <c r="I168" s="146" t="str">
        <f t="shared" si="40"/>
        <v/>
      </c>
      <c r="J168" s="142" t="str">
        <f t="shared" si="26"/>
        <v/>
      </c>
      <c r="K168" s="142" t="str">
        <f t="shared" si="27"/>
        <v/>
      </c>
      <c r="L168" s="142" t="str">
        <f t="shared" si="41"/>
        <v/>
      </c>
      <c r="M168" s="142" t="str">
        <f t="shared" si="42"/>
        <v/>
      </c>
      <c r="N168" s="142" t="str">
        <f t="shared" si="43"/>
        <v/>
      </c>
      <c r="O168" s="142" t="str">
        <f t="shared" si="18"/>
        <v/>
      </c>
      <c r="P168" s="142" t="str">
        <f t="shared" si="28"/>
        <v/>
      </c>
      <c r="Q168" s="143" t="str">
        <f t="shared" si="29"/>
        <v/>
      </c>
      <c r="R168" s="143" t="str">
        <f t="shared" si="19"/>
        <v/>
      </c>
      <c r="S168" s="143" t="str">
        <f t="shared" si="20"/>
        <v/>
      </c>
      <c r="T168" s="15"/>
      <c r="U168" s="15"/>
      <c r="V168" s="147" t="str">
        <f t="shared" si="30"/>
        <v/>
      </c>
      <c r="W168" s="14"/>
      <c r="X168" s="15"/>
      <c r="Y168" s="15"/>
      <c r="Z168" s="15"/>
      <c r="AA168" s="15"/>
      <c r="AB168" s="15"/>
      <c r="AC168" s="141" t="str">
        <f t="shared" si="31"/>
        <v/>
      </c>
      <c r="AD168" s="146" t="str">
        <f t="shared" si="44"/>
        <v/>
      </c>
      <c r="AE168" s="146" t="str">
        <f t="shared" si="45"/>
        <v/>
      </c>
      <c r="AF168" s="142" t="str">
        <f t="shared" si="32"/>
        <v/>
      </c>
      <c r="AG168" s="142"/>
      <c r="AH168" s="142" t="str">
        <f t="shared" si="21"/>
        <v/>
      </c>
      <c r="AI168" s="142" t="str">
        <f t="shared" si="33"/>
        <v/>
      </c>
      <c r="AJ168" s="142" t="str">
        <f t="shared" si="34"/>
        <v/>
      </c>
      <c r="AK168" s="142" t="str">
        <f t="shared" si="35"/>
        <v/>
      </c>
      <c r="AL168" s="142" t="str">
        <f t="shared" si="36"/>
        <v/>
      </c>
      <c r="AM168" s="142" t="str">
        <f t="shared" si="37"/>
        <v/>
      </c>
      <c r="AN168" s="143" t="str">
        <f t="shared" si="38"/>
        <v/>
      </c>
      <c r="AO168" s="143"/>
      <c r="AP168" s="143" t="str">
        <f t="shared" si="46"/>
        <v/>
      </c>
      <c r="AQ168" s="143" t="str">
        <f t="shared" si="22"/>
        <v/>
      </c>
      <c r="AR168" s="15"/>
      <c r="AS168" s="15"/>
      <c r="AT168" s="147" t="str">
        <f t="shared" si="23"/>
        <v/>
      </c>
      <c r="AU168" s="145" t="str">
        <f t="shared" si="24"/>
        <v/>
      </c>
      <c r="AV168" s="144" t="str">
        <f t="shared" si="47"/>
        <v/>
      </c>
      <c r="AW168" s="14"/>
    </row>
    <row r="169" spans="1:49" s="34" customFormat="1" x14ac:dyDescent="0.25">
      <c r="A169" s="14"/>
      <c r="G169" s="141" t="str">
        <f t="shared" si="25"/>
        <v/>
      </c>
      <c r="H169" s="146" t="str">
        <f t="shared" si="39"/>
        <v/>
      </c>
      <c r="I169" s="146" t="str">
        <f t="shared" si="40"/>
        <v/>
      </c>
      <c r="J169" s="142" t="str">
        <f t="shared" si="26"/>
        <v/>
      </c>
      <c r="K169" s="142" t="str">
        <f t="shared" si="27"/>
        <v/>
      </c>
      <c r="L169" s="142" t="str">
        <f t="shared" si="41"/>
        <v/>
      </c>
      <c r="M169" s="142" t="str">
        <f t="shared" si="42"/>
        <v/>
      </c>
      <c r="N169" s="142" t="str">
        <f t="shared" si="43"/>
        <v/>
      </c>
      <c r="O169" s="142" t="str">
        <f t="shared" si="18"/>
        <v/>
      </c>
      <c r="P169" s="142" t="str">
        <f t="shared" si="28"/>
        <v/>
      </c>
      <c r="Q169" s="143" t="str">
        <f t="shared" si="29"/>
        <v/>
      </c>
      <c r="R169" s="143" t="str">
        <f t="shared" si="19"/>
        <v/>
      </c>
      <c r="S169" s="143" t="str">
        <f t="shared" si="20"/>
        <v/>
      </c>
      <c r="T169" s="15"/>
      <c r="U169" s="15"/>
      <c r="V169" s="147" t="str">
        <f t="shared" si="30"/>
        <v/>
      </c>
      <c r="W169" s="14"/>
      <c r="X169" s="15"/>
      <c r="Y169" s="15"/>
      <c r="Z169" s="15"/>
      <c r="AA169" s="15"/>
      <c r="AB169" s="15"/>
      <c r="AC169" s="141" t="str">
        <f t="shared" si="31"/>
        <v/>
      </c>
      <c r="AD169" s="146" t="str">
        <f t="shared" si="44"/>
        <v/>
      </c>
      <c r="AE169" s="146" t="str">
        <f t="shared" si="45"/>
        <v/>
      </c>
      <c r="AF169" s="142" t="str">
        <f t="shared" si="32"/>
        <v/>
      </c>
      <c r="AG169" s="142"/>
      <c r="AH169" s="142" t="str">
        <f t="shared" si="21"/>
        <v/>
      </c>
      <c r="AI169" s="142" t="str">
        <f t="shared" si="33"/>
        <v/>
      </c>
      <c r="AJ169" s="142" t="str">
        <f t="shared" si="34"/>
        <v/>
      </c>
      <c r="AK169" s="142" t="str">
        <f t="shared" si="35"/>
        <v/>
      </c>
      <c r="AL169" s="142" t="str">
        <f t="shared" si="36"/>
        <v/>
      </c>
      <c r="AM169" s="142" t="str">
        <f t="shared" si="37"/>
        <v/>
      </c>
      <c r="AN169" s="143" t="str">
        <f t="shared" si="38"/>
        <v/>
      </c>
      <c r="AO169" s="143"/>
      <c r="AP169" s="143" t="str">
        <f t="shared" si="46"/>
        <v/>
      </c>
      <c r="AQ169" s="143" t="str">
        <f t="shared" si="22"/>
        <v/>
      </c>
      <c r="AR169" s="15"/>
      <c r="AS169" s="15"/>
      <c r="AT169" s="147" t="str">
        <f t="shared" si="23"/>
        <v/>
      </c>
      <c r="AU169" s="145" t="str">
        <f t="shared" si="24"/>
        <v/>
      </c>
      <c r="AV169" s="144" t="str">
        <f t="shared" si="47"/>
        <v/>
      </c>
      <c r="AW169" s="14"/>
    </row>
    <row r="170" spans="1:49" s="34" customFormat="1" x14ac:dyDescent="0.25">
      <c r="A170" s="14"/>
      <c r="G170" s="141" t="str">
        <f t="shared" si="25"/>
        <v/>
      </c>
      <c r="H170" s="146" t="str">
        <f t="shared" si="39"/>
        <v/>
      </c>
      <c r="I170" s="146" t="str">
        <f t="shared" si="40"/>
        <v/>
      </c>
      <c r="J170" s="142" t="str">
        <f t="shared" si="26"/>
        <v/>
      </c>
      <c r="K170" s="142" t="str">
        <f t="shared" si="27"/>
        <v/>
      </c>
      <c r="L170" s="142" t="str">
        <f t="shared" si="41"/>
        <v/>
      </c>
      <c r="M170" s="142" t="str">
        <f t="shared" si="42"/>
        <v/>
      </c>
      <c r="N170" s="142" t="str">
        <f t="shared" si="43"/>
        <v/>
      </c>
      <c r="O170" s="142" t="str">
        <f t="shared" si="18"/>
        <v/>
      </c>
      <c r="P170" s="142" t="str">
        <f t="shared" si="28"/>
        <v/>
      </c>
      <c r="Q170" s="143" t="str">
        <f t="shared" si="29"/>
        <v/>
      </c>
      <c r="R170" s="143" t="str">
        <f t="shared" si="19"/>
        <v/>
      </c>
      <c r="S170" s="143" t="str">
        <f t="shared" si="20"/>
        <v/>
      </c>
      <c r="T170" s="15"/>
      <c r="U170" s="15"/>
      <c r="V170" s="147" t="str">
        <f t="shared" si="30"/>
        <v/>
      </c>
      <c r="W170" s="14"/>
      <c r="X170" s="15"/>
      <c r="Y170" s="15"/>
      <c r="Z170" s="15"/>
      <c r="AA170" s="15"/>
      <c r="AB170" s="15"/>
      <c r="AC170" s="141" t="str">
        <f t="shared" si="31"/>
        <v/>
      </c>
      <c r="AD170" s="146" t="str">
        <f t="shared" si="44"/>
        <v/>
      </c>
      <c r="AE170" s="146" t="str">
        <f t="shared" si="45"/>
        <v/>
      </c>
      <c r="AF170" s="142" t="str">
        <f t="shared" si="32"/>
        <v/>
      </c>
      <c r="AG170" s="142"/>
      <c r="AH170" s="142" t="str">
        <f t="shared" si="21"/>
        <v/>
      </c>
      <c r="AI170" s="142" t="str">
        <f t="shared" si="33"/>
        <v/>
      </c>
      <c r="AJ170" s="142" t="str">
        <f t="shared" si="34"/>
        <v/>
      </c>
      <c r="AK170" s="142" t="str">
        <f t="shared" si="35"/>
        <v/>
      </c>
      <c r="AL170" s="142" t="str">
        <f t="shared" si="36"/>
        <v/>
      </c>
      <c r="AM170" s="142" t="str">
        <f t="shared" si="37"/>
        <v/>
      </c>
      <c r="AN170" s="143" t="str">
        <f t="shared" si="38"/>
        <v/>
      </c>
      <c r="AO170" s="143"/>
      <c r="AP170" s="143" t="str">
        <f t="shared" si="46"/>
        <v/>
      </c>
      <c r="AQ170" s="143" t="str">
        <f t="shared" si="22"/>
        <v/>
      </c>
      <c r="AR170" s="15"/>
      <c r="AS170" s="15"/>
      <c r="AT170" s="147" t="str">
        <f t="shared" si="23"/>
        <v/>
      </c>
      <c r="AU170" s="145" t="str">
        <f t="shared" si="24"/>
        <v/>
      </c>
      <c r="AV170" s="144" t="str">
        <f t="shared" si="47"/>
        <v/>
      </c>
      <c r="AW170" s="14"/>
    </row>
    <row r="171" spans="1:49" s="34" customFormat="1" x14ac:dyDescent="0.25">
      <c r="A171" s="14"/>
      <c r="G171" s="141" t="str">
        <f t="shared" si="25"/>
        <v/>
      </c>
      <c r="H171" s="146" t="str">
        <f t="shared" si="39"/>
        <v/>
      </c>
      <c r="I171" s="146" t="str">
        <f t="shared" si="40"/>
        <v/>
      </c>
      <c r="J171" s="142" t="str">
        <f t="shared" si="26"/>
        <v/>
      </c>
      <c r="K171" s="142" t="str">
        <f t="shared" si="27"/>
        <v/>
      </c>
      <c r="L171" s="142" t="str">
        <f t="shared" si="41"/>
        <v/>
      </c>
      <c r="M171" s="142" t="str">
        <f t="shared" si="42"/>
        <v/>
      </c>
      <c r="N171" s="142" t="str">
        <f t="shared" si="43"/>
        <v/>
      </c>
      <c r="O171" s="142" t="str">
        <f t="shared" si="18"/>
        <v/>
      </c>
      <c r="P171" s="142" t="str">
        <f t="shared" si="28"/>
        <v/>
      </c>
      <c r="Q171" s="143" t="str">
        <f t="shared" si="29"/>
        <v/>
      </c>
      <c r="R171" s="143" t="str">
        <f t="shared" si="19"/>
        <v/>
      </c>
      <c r="S171" s="143" t="str">
        <f t="shared" si="20"/>
        <v/>
      </c>
      <c r="T171" s="15"/>
      <c r="U171" s="15"/>
      <c r="V171" s="147" t="str">
        <f t="shared" si="30"/>
        <v/>
      </c>
      <c r="W171" s="14"/>
      <c r="X171" s="15"/>
      <c r="Y171" s="15"/>
      <c r="Z171" s="15"/>
      <c r="AA171" s="15"/>
      <c r="AB171" s="15"/>
      <c r="AC171" s="141" t="str">
        <f t="shared" si="31"/>
        <v/>
      </c>
      <c r="AD171" s="146" t="str">
        <f t="shared" si="44"/>
        <v/>
      </c>
      <c r="AE171" s="146" t="str">
        <f t="shared" si="45"/>
        <v/>
      </c>
      <c r="AF171" s="142" t="str">
        <f t="shared" si="32"/>
        <v/>
      </c>
      <c r="AG171" s="142"/>
      <c r="AH171" s="142" t="str">
        <f t="shared" si="21"/>
        <v/>
      </c>
      <c r="AI171" s="142" t="str">
        <f t="shared" si="33"/>
        <v/>
      </c>
      <c r="AJ171" s="142" t="str">
        <f t="shared" si="34"/>
        <v/>
      </c>
      <c r="AK171" s="142" t="str">
        <f t="shared" si="35"/>
        <v/>
      </c>
      <c r="AL171" s="142" t="str">
        <f t="shared" si="36"/>
        <v/>
      </c>
      <c r="AM171" s="142" t="str">
        <f t="shared" si="37"/>
        <v/>
      </c>
      <c r="AN171" s="143" t="str">
        <f t="shared" si="38"/>
        <v/>
      </c>
      <c r="AO171" s="143"/>
      <c r="AP171" s="143" t="str">
        <f t="shared" si="46"/>
        <v/>
      </c>
      <c r="AQ171" s="143" t="str">
        <f t="shared" si="22"/>
        <v/>
      </c>
      <c r="AR171" s="15"/>
      <c r="AS171" s="15"/>
      <c r="AT171" s="147" t="str">
        <f t="shared" si="23"/>
        <v/>
      </c>
      <c r="AU171" s="145" t="str">
        <f t="shared" si="24"/>
        <v/>
      </c>
      <c r="AV171" s="144" t="str">
        <f t="shared" si="47"/>
        <v/>
      </c>
      <c r="AW171" s="14"/>
    </row>
    <row r="172" spans="1:49" s="34" customFormat="1" x14ac:dyDescent="0.25">
      <c r="A172" s="14"/>
      <c r="G172" s="141" t="str">
        <f t="shared" si="25"/>
        <v/>
      </c>
      <c r="H172" s="146" t="str">
        <f t="shared" si="39"/>
        <v/>
      </c>
      <c r="I172" s="146" t="str">
        <f t="shared" si="40"/>
        <v/>
      </c>
      <c r="J172" s="142" t="str">
        <f t="shared" si="26"/>
        <v/>
      </c>
      <c r="K172" s="142" t="str">
        <f t="shared" si="27"/>
        <v/>
      </c>
      <c r="L172" s="142" t="str">
        <f t="shared" si="41"/>
        <v/>
      </c>
      <c r="M172" s="142" t="str">
        <f t="shared" si="42"/>
        <v/>
      </c>
      <c r="N172" s="142" t="str">
        <f t="shared" si="43"/>
        <v/>
      </c>
      <c r="O172" s="142" t="str">
        <f t="shared" si="18"/>
        <v/>
      </c>
      <c r="P172" s="142" t="str">
        <f t="shared" si="28"/>
        <v/>
      </c>
      <c r="Q172" s="143" t="str">
        <f t="shared" si="29"/>
        <v/>
      </c>
      <c r="R172" s="143" t="str">
        <f t="shared" si="19"/>
        <v/>
      </c>
      <c r="S172" s="143" t="str">
        <f t="shared" si="20"/>
        <v/>
      </c>
      <c r="T172" s="15"/>
      <c r="U172" s="15"/>
      <c r="V172" s="147" t="str">
        <f t="shared" si="30"/>
        <v/>
      </c>
      <c r="W172" s="14"/>
      <c r="X172" s="15"/>
      <c r="Y172" s="15"/>
      <c r="Z172" s="15"/>
      <c r="AA172" s="15"/>
      <c r="AB172" s="15"/>
      <c r="AC172" s="141" t="str">
        <f t="shared" si="31"/>
        <v/>
      </c>
      <c r="AD172" s="146" t="str">
        <f t="shared" si="44"/>
        <v/>
      </c>
      <c r="AE172" s="146" t="str">
        <f t="shared" si="45"/>
        <v/>
      </c>
      <c r="AF172" s="142" t="str">
        <f t="shared" si="32"/>
        <v/>
      </c>
      <c r="AG172" s="142"/>
      <c r="AH172" s="142" t="str">
        <f t="shared" si="21"/>
        <v/>
      </c>
      <c r="AI172" s="142" t="str">
        <f t="shared" si="33"/>
        <v/>
      </c>
      <c r="AJ172" s="142" t="str">
        <f t="shared" si="34"/>
        <v/>
      </c>
      <c r="AK172" s="142" t="str">
        <f t="shared" si="35"/>
        <v/>
      </c>
      <c r="AL172" s="142" t="str">
        <f t="shared" si="36"/>
        <v/>
      </c>
      <c r="AM172" s="142" t="str">
        <f t="shared" si="37"/>
        <v/>
      </c>
      <c r="AN172" s="143" t="str">
        <f t="shared" si="38"/>
        <v/>
      </c>
      <c r="AO172" s="143"/>
      <c r="AP172" s="143" t="str">
        <f t="shared" si="46"/>
        <v/>
      </c>
      <c r="AQ172" s="143" t="str">
        <f t="shared" si="22"/>
        <v/>
      </c>
      <c r="AR172" s="15"/>
      <c r="AS172" s="15"/>
      <c r="AT172" s="147" t="str">
        <f t="shared" si="23"/>
        <v/>
      </c>
      <c r="AU172" s="145" t="str">
        <f t="shared" si="24"/>
        <v/>
      </c>
      <c r="AV172" s="144" t="str">
        <f t="shared" si="47"/>
        <v/>
      </c>
      <c r="AW172" s="14"/>
    </row>
    <row r="173" spans="1:49" s="34" customFormat="1" x14ac:dyDescent="0.25">
      <c r="A173" s="14"/>
      <c r="G173" s="141" t="str">
        <f t="shared" si="25"/>
        <v/>
      </c>
      <c r="H173" s="146" t="str">
        <f t="shared" si="39"/>
        <v/>
      </c>
      <c r="I173" s="146" t="str">
        <f t="shared" si="40"/>
        <v/>
      </c>
      <c r="J173" s="142" t="str">
        <f t="shared" si="26"/>
        <v/>
      </c>
      <c r="K173" s="142" t="str">
        <f t="shared" si="27"/>
        <v/>
      </c>
      <c r="L173" s="142" t="str">
        <f t="shared" si="41"/>
        <v/>
      </c>
      <c r="M173" s="142" t="str">
        <f t="shared" si="42"/>
        <v/>
      </c>
      <c r="N173" s="142" t="str">
        <f t="shared" si="43"/>
        <v/>
      </c>
      <c r="O173" s="142" t="str">
        <f t="shared" si="18"/>
        <v/>
      </c>
      <c r="P173" s="142" t="str">
        <f t="shared" si="28"/>
        <v/>
      </c>
      <c r="Q173" s="143" t="str">
        <f t="shared" si="29"/>
        <v/>
      </c>
      <c r="R173" s="143" t="str">
        <f t="shared" si="19"/>
        <v/>
      </c>
      <c r="S173" s="143" t="str">
        <f t="shared" si="20"/>
        <v/>
      </c>
      <c r="T173" s="15"/>
      <c r="U173" s="15"/>
      <c r="V173" s="147" t="str">
        <f t="shared" si="30"/>
        <v/>
      </c>
      <c r="W173" s="14"/>
      <c r="X173" s="15"/>
      <c r="Y173" s="15"/>
      <c r="Z173" s="15"/>
      <c r="AA173" s="15"/>
      <c r="AB173" s="15"/>
      <c r="AC173" s="141" t="str">
        <f t="shared" si="31"/>
        <v/>
      </c>
      <c r="AD173" s="146" t="str">
        <f t="shared" si="44"/>
        <v/>
      </c>
      <c r="AE173" s="146" t="str">
        <f t="shared" si="45"/>
        <v/>
      </c>
      <c r="AF173" s="142" t="str">
        <f t="shared" si="32"/>
        <v/>
      </c>
      <c r="AG173" s="142"/>
      <c r="AH173" s="142" t="str">
        <f t="shared" si="21"/>
        <v/>
      </c>
      <c r="AI173" s="142" t="str">
        <f t="shared" si="33"/>
        <v/>
      </c>
      <c r="AJ173" s="142" t="str">
        <f t="shared" si="34"/>
        <v/>
      </c>
      <c r="AK173" s="142" t="str">
        <f t="shared" si="35"/>
        <v/>
      </c>
      <c r="AL173" s="142" t="str">
        <f t="shared" si="36"/>
        <v/>
      </c>
      <c r="AM173" s="142" t="str">
        <f t="shared" si="37"/>
        <v/>
      </c>
      <c r="AN173" s="143" t="str">
        <f t="shared" si="38"/>
        <v/>
      </c>
      <c r="AO173" s="143"/>
      <c r="AP173" s="143" t="str">
        <f t="shared" si="46"/>
        <v/>
      </c>
      <c r="AQ173" s="143" t="str">
        <f t="shared" si="22"/>
        <v/>
      </c>
      <c r="AR173" s="15"/>
      <c r="AS173" s="15"/>
      <c r="AT173" s="147" t="str">
        <f t="shared" si="23"/>
        <v/>
      </c>
      <c r="AU173" s="145" t="str">
        <f t="shared" si="24"/>
        <v/>
      </c>
      <c r="AV173" s="144" t="str">
        <f t="shared" si="47"/>
        <v/>
      </c>
      <c r="AW173" s="14"/>
    </row>
    <row r="174" spans="1:49" s="34" customFormat="1" x14ac:dyDescent="0.25">
      <c r="A174" s="14"/>
      <c r="G174" s="141" t="str">
        <f t="shared" si="25"/>
        <v/>
      </c>
      <c r="H174" s="146" t="str">
        <f t="shared" si="39"/>
        <v/>
      </c>
      <c r="I174" s="146" t="str">
        <f t="shared" si="40"/>
        <v/>
      </c>
      <c r="J174" s="142" t="str">
        <f t="shared" si="26"/>
        <v/>
      </c>
      <c r="K174" s="142" t="str">
        <f t="shared" si="27"/>
        <v/>
      </c>
      <c r="L174" s="142" t="str">
        <f t="shared" si="41"/>
        <v/>
      </c>
      <c r="M174" s="142" t="str">
        <f t="shared" si="42"/>
        <v/>
      </c>
      <c r="N174" s="142" t="str">
        <f t="shared" si="43"/>
        <v/>
      </c>
      <c r="O174" s="142" t="str">
        <f t="shared" si="18"/>
        <v/>
      </c>
      <c r="P174" s="142" t="str">
        <f t="shared" si="28"/>
        <v/>
      </c>
      <c r="Q174" s="143" t="str">
        <f t="shared" si="29"/>
        <v/>
      </c>
      <c r="R174" s="143" t="str">
        <f t="shared" si="19"/>
        <v/>
      </c>
      <c r="S174" s="143" t="str">
        <f t="shared" si="20"/>
        <v/>
      </c>
      <c r="T174" s="15"/>
      <c r="U174" s="15"/>
      <c r="V174" s="147" t="str">
        <f t="shared" si="30"/>
        <v/>
      </c>
      <c r="W174" s="14"/>
      <c r="X174" s="15"/>
      <c r="Y174" s="15"/>
      <c r="Z174" s="15"/>
      <c r="AA174" s="15"/>
      <c r="AB174" s="15"/>
      <c r="AC174" s="141" t="str">
        <f t="shared" si="31"/>
        <v/>
      </c>
      <c r="AD174" s="146" t="str">
        <f t="shared" si="44"/>
        <v/>
      </c>
      <c r="AE174" s="146" t="str">
        <f t="shared" si="45"/>
        <v/>
      </c>
      <c r="AF174" s="142" t="str">
        <f t="shared" si="32"/>
        <v/>
      </c>
      <c r="AG174" s="142"/>
      <c r="AH174" s="142" t="str">
        <f t="shared" si="21"/>
        <v/>
      </c>
      <c r="AI174" s="142" t="str">
        <f t="shared" si="33"/>
        <v/>
      </c>
      <c r="AJ174" s="142" t="str">
        <f t="shared" si="34"/>
        <v/>
      </c>
      <c r="AK174" s="142" t="str">
        <f t="shared" si="35"/>
        <v/>
      </c>
      <c r="AL174" s="142" t="str">
        <f t="shared" si="36"/>
        <v/>
      </c>
      <c r="AM174" s="142" t="str">
        <f t="shared" si="37"/>
        <v/>
      </c>
      <c r="AN174" s="143" t="str">
        <f t="shared" si="38"/>
        <v/>
      </c>
      <c r="AO174" s="143"/>
      <c r="AP174" s="143" t="str">
        <f t="shared" si="46"/>
        <v/>
      </c>
      <c r="AQ174" s="143" t="str">
        <f t="shared" si="22"/>
        <v/>
      </c>
      <c r="AR174" s="15"/>
      <c r="AS174" s="15"/>
      <c r="AT174" s="147" t="str">
        <f t="shared" si="23"/>
        <v/>
      </c>
      <c r="AU174" s="145" t="str">
        <f t="shared" si="24"/>
        <v/>
      </c>
      <c r="AV174" s="144" t="str">
        <f t="shared" si="47"/>
        <v/>
      </c>
      <c r="AW174" s="14"/>
    </row>
    <row r="175" spans="1:49" s="34" customFormat="1" x14ac:dyDescent="0.25">
      <c r="A175" s="14"/>
      <c r="G175" s="141" t="str">
        <f t="shared" si="25"/>
        <v/>
      </c>
      <c r="H175" s="146" t="str">
        <f t="shared" si="39"/>
        <v/>
      </c>
      <c r="I175" s="146" t="str">
        <f t="shared" si="40"/>
        <v/>
      </c>
      <c r="J175" s="142" t="str">
        <f t="shared" si="26"/>
        <v/>
      </c>
      <c r="K175" s="142" t="str">
        <f t="shared" si="27"/>
        <v/>
      </c>
      <c r="L175" s="142" t="str">
        <f t="shared" si="41"/>
        <v/>
      </c>
      <c r="M175" s="142" t="str">
        <f t="shared" si="42"/>
        <v/>
      </c>
      <c r="N175" s="142" t="str">
        <f t="shared" si="43"/>
        <v/>
      </c>
      <c r="O175" s="142" t="str">
        <f t="shared" si="18"/>
        <v/>
      </c>
      <c r="P175" s="142" t="str">
        <f t="shared" si="28"/>
        <v/>
      </c>
      <c r="Q175" s="143" t="str">
        <f t="shared" si="29"/>
        <v/>
      </c>
      <c r="R175" s="143" t="str">
        <f t="shared" si="19"/>
        <v/>
      </c>
      <c r="S175" s="143" t="str">
        <f t="shared" si="20"/>
        <v/>
      </c>
      <c r="T175" s="15"/>
      <c r="U175" s="15"/>
      <c r="V175" s="147" t="str">
        <f t="shared" si="30"/>
        <v/>
      </c>
      <c r="W175" s="14"/>
      <c r="X175" s="15"/>
      <c r="Y175" s="15"/>
      <c r="Z175" s="15"/>
      <c r="AA175" s="15"/>
      <c r="AB175" s="15"/>
      <c r="AC175" s="141" t="str">
        <f t="shared" si="31"/>
        <v/>
      </c>
      <c r="AD175" s="146" t="str">
        <f t="shared" si="44"/>
        <v/>
      </c>
      <c r="AE175" s="146" t="str">
        <f t="shared" si="45"/>
        <v/>
      </c>
      <c r="AF175" s="142" t="str">
        <f t="shared" si="32"/>
        <v/>
      </c>
      <c r="AG175" s="142"/>
      <c r="AH175" s="142" t="str">
        <f t="shared" si="21"/>
        <v/>
      </c>
      <c r="AI175" s="142" t="str">
        <f t="shared" si="33"/>
        <v/>
      </c>
      <c r="AJ175" s="142" t="str">
        <f t="shared" si="34"/>
        <v/>
      </c>
      <c r="AK175" s="142" t="str">
        <f t="shared" si="35"/>
        <v/>
      </c>
      <c r="AL175" s="142" t="str">
        <f t="shared" si="36"/>
        <v/>
      </c>
      <c r="AM175" s="142" t="str">
        <f t="shared" si="37"/>
        <v/>
      </c>
      <c r="AN175" s="143" t="str">
        <f t="shared" si="38"/>
        <v/>
      </c>
      <c r="AO175" s="143"/>
      <c r="AP175" s="143" t="str">
        <f t="shared" si="46"/>
        <v/>
      </c>
      <c r="AQ175" s="143" t="str">
        <f t="shared" si="22"/>
        <v/>
      </c>
      <c r="AR175" s="15"/>
      <c r="AS175" s="15"/>
      <c r="AT175" s="147" t="str">
        <f t="shared" si="23"/>
        <v/>
      </c>
      <c r="AU175" s="145" t="str">
        <f t="shared" si="24"/>
        <v/>
      </c>
      <c r="AV175" s="144" t="str">
        <f t="shared" si="47"/>
        <v/>
      </c>
      <c r="AW175" s="14"/>
    </row>
    <row r="176" spans="1:49" s="34" customFormat="1" x14ac:dyDescent="0.25">
      <c r="A176" s="14"/>
      <c r="G176" s="141" t="str">
        <f t="shared" si="25"/>
        <v/>
      </c>
      <c r="H176" s="146" t="str">
        <f t="shared" si="39"/>
        <v/>
      </c>
      <c r="I176" s="146" t="str">
        <f t="shared" si="40"/>
        <v/>
      </c>
      <c r="J176" s="142" t="str">
        <f t="shared" si="26"/>
        <v/>
      </c>
      <c r="K176" s="142" t="str">
        <f t="shared" si="27"/>
        <v/>
      </c>
      <c r="L176" s="142" t="str">
        <f t="shared" si="41"/>
        <v/>
      </c>
      <c r="M176" s="142" t="str">
        <f t="shared" si="42"/>
        <v/>
      </c>
      <c r="N176" s="142" t="str">
        <f t="shared" si="43"/>
        <v/>
      </c>
      <c r="O176" s="142" t="str">
        <f t="shared" si="18"/>
        <v/>
      </c>
      <c r="P176" s="142" t="str">
        <f t="shared" si="28"/>
        <v/>
      </c>
      <c r="Q176" s="143" t="str">
        <f t="shared" si="29"/>
        <v/>
      </c>
      <c r="R176" s="143" t="str">
        <f t="shared" si="19"/>
        <v/>
      </c>
      <c r="S176" s="143" t="str">
        <f t="shared" si="20"/>
        <v/>
      </c>
      <c r="T176" s="15"/>
      <c r="U176" s="15"/>
      <c r="V176" s="147" t="str">
        <f t="shared" si="30"/>
        <v/>
      </c>
      <c r="W176" s="14"/>
      <c r="X176" s="15"/>
      <c r="Y176" s="15"/>
      <c r="Z176" s="15"/>
      <c r="AA176" s="15"/>
      <c r="AB176" s="15"/>
      <c r="AC176" s="141" t="str">
        <f t="shared" si="31"/>
        <v/>
      </c>
      <c r="AD176" s="146" t="str">
        <f t="shared" si="44"/>
        <v/>
      </c>
      <c r="AE176" s="146" t="str">
        <f t="shared" si="45"/>
        <v/>
      </c>
      <c r="AF176" s="142" t="str">
        <f t="shared" si="32"/>
        <v/>
      </c>
      <c r="AG176" s="142"/>
      <c r="AH176" s="142" t="str">
        <f t="shared" si="21"/>
        <v/>
      </c>
      <c r="AI176" s="142" t="str">
        <f t="shared" si="33"/>
        <v/>
      </c>
      <c r="AJ176" s="142" t="str">
        <f t="shared" si="34"/>
        <v/>
      </c>
      <c r="AK176" s="142" t="str">
        <f t="shared" si="35"/>
        <v/>
      </c>
      <c r="AL176" s="142" t="str">
        <f t="shared" si="36"/>
        <v/>
      </c>
      <c r="AM176" s="142" t="str">
        <f t="shared" si="37"/>
        <v/>
      </c>
      <c r="AN176" s="143" t="str">
        <f t="shared" si="38"/>
        <v/>
      </c>
      <c r="AO176" s="143"/>
      <c r="AP176" s="143" t="str">
        <f t="shared" si="46"/>
        <v/>
      </c>
      <c r="AQ176" s="143" t="str">
        <f t="shared" si="22"/>
        <v/>
      </c>
      <c r="AR176" s="15"/>
      <c r="AS176" s="15"/>
      <c r="AT176" s="147" t="str">
        <f t="shared" si="23"/>
        <v/>
      </c>
      <c r="AU176" s="145" t="str">
        <f t="shared" si="24"/>
        <v/>
      </c>
      <c r="AV176" s="144" t="str">
        <f t="shared" si="47"/>
        <v/>
      </c>
      <c r="AW176" s="14"/>
    </row>
    <row r="177" spans="1:49" s="34" customFormat="1" x14ac:dyDescent="0.25">
      <c r="A177" s="14"/>
      <c r="G177" s="141" t="str">
        <f t="shared" si="25"/>
        <v/>
      </c>
      <c r="H177" s="146" t="str">
        <f t="shared" si="39"/>
        <v/>
      </c>
      <c r="I177" s="146" t="str">
        <f t="shared" si="40"/>
        <v/>
      </c>
      <c r="J177" s="142" t="str">
        <f t="shared" si="26"/>
        <v/>
      </c>
      <c r="K177" s="142" t="str">
        <f t="shared" si="27"/>
        <v/>
      </c>
      <c r="L177" s="142" t="str">
        <f t="shared" si="41"/>
        <v/>
      </c>
      <c r="M177" s="142" t="str">
        <f t="shared" si="42"/>
        <v/>
      </c>
      <c r="N177" s="142" t="str">
        <f t="shared" si="43"/>
        <v/>
      </c>
      <c r="O177" s="142" t="str">
        <f t="shared" si="18"/>
        <v/>
      </c>
      <c r="P177" s="142" t="str">
        <f t="shared" si="28"/>
        <v/>
      </c>
      <c r="Q177" s="143" t="str">
        <f t="shared" si="29"/>
        <v/>
      </c>
      <c r="R177" s="143" t="str">
        <f t="shared" si="19"/>
        <v/>
      </c>
      <c r="S177" s="143" t="str">
        <f t="shared" si="20"/>
        <v/>
      </c>
      <c r="T177" s="15"/>
      <c r="U177" s="15"/>
      <c r="V177" s="147" t="str">
        <f t="shared" si="30"/>
        <v/>
      </c>
      <c r="W177" s="14"/>
      <c r="X177" s="15"/>
      <c r="Y177" s="15"/>
      <c r="Z177" s="15"/>
      <c r="AA177" s="15"/>
      <c r="AB177" s="15"/>
      <c r="AC177" s="141" t="str">
        <f t="shared" si="31"/>
        <v/>
      </c>
      <c r="AD177" s="146" t="str">
        <f t="shared" si="44"/>
        <v/>
      </c>
      <c r="AE177" s="146" t="str">
        <f t="shared" si="45"/>
        <v/>
      </c>
      <c r="AF177" s="142" t="str">
        <f t="shared" si="32"/>
        <v/>
      </c>
      <c r="AG177" s="142"/>
      <c r="AH177" s="142" t="str">
        <f t="shared" si="21"/>
        <v/>
      </c>
      <c r="AI177" s="142" t="str">
        <f t="shared" si="33"/>
        <v/>
      </c>
      <c r="AJ177" s="142" t="str">
        <f t="shared" si="34"/>
        <v/>
      </c>
      <c r="AK177" s="142" t="str">
        <f t="shared" si="35"/>
        <v/>
      </c>
      <c r="AL177" s="142" t="str">
        <f t="shared" si="36"/>
        <v/>
      </c>
      <c r="AM177" s="142" t="str">
        <f t="shared" si="37"/>
        <v/>
      </c>
      <c r="AN177" s="143" t="str">
        <f t="shared" si="38"/>
        <v/>
      </c>
      <c r="AO177" s="143"/>
      <c r="AP177" s="143" t="str">
        <f t="shared" si="46"/>
        <v/>
      </c>
      <c r="AQ177" s="143" t="str">
        <f t="shared" si="22"/>
        <v/>
      </c>
      <c r="AR177" s="15"/>
      <c r="AS177" s="15"/>
      <c r="AT177" s="147" t="str">
        <f t="shared" si="23"/>
        <v/>
      </c>
      <c r="AU177" s="145" t="str">
        <f t="shared" si="24"/>
        <v/>
      </c>
      <c r="AV177" s="144" t="str">
        <f t="shared" si="47"/>
        <v/>
      </c>
      <c r="AW177" s="14"/>
    </row>
    <row r="178" spans="1:49" s="34" customFormat="1" x14ac:dyDescent="0.25">
      <c r="A178" s="14"/>
      <c r="G178" s="141" t="str">
        <f t="shared" si="25"/>
        <v/>
      </c>
      <c r="H178" s="146" t="str">
        <f t="shared" si="39"/>
        <v/>
      </c>
      <c r="I178" s="146" t="str">
        <f t="shared" si="40"/>
        <v/>
      </c>
      <c r="J178" s="142" t="str">
        <f t="shared" si="26"/>
        <v/>
      </c>
      <c r="K178" s="142" t="str">
        <f t="shared" si="27"/>
        <v/>
      </c>
      <c r="L178" s="142" t="str">
        <f t="shared" si="41"/>
        <v/>
      </c>
      <c r="M178" s="142" t="str">
        <f t="shared" si="42"/>
        <v/>
      </c>
      <c r="N178" s="142" t="str">
        <f t="shared" si="43"/>
        <v/>
      </c>
      <c r="O178" s="142" t="str">
        <f t="shared" si="18"/>
        <v/>
      </c>
      <c r="P178" s="142" t="str">
        <f t="shared" si="28"/>
        <v/>
      </c>
      <c r="Q178" s="143" t="str">
        <f t="shared" si="29"/>
        <v/>
      </c>
      <c r="R178" s="143" t="str">
        <f t="shared" si="19"/>
        <v/>
      </c>
      <c r="S178" s="143" t="str">
        <f t="shared" si="20"/>
        <v/>
      </c>
      <c r="T178" s="15"/>
      <c r="U178" s="15"/>
      <c r="V178" s="147" t="str">
        <f t="shared" si="30"/>
        <v/>
      </c>
      <c r="W178" s="14"/>
      <c r="X178" s="15"/>
      <c r="Y178" s="15"/>
      <c r="Z178" s="15"/>
      <c r="AA178" s="15"/>
      <c r="AB178" s="15"/>
      <c r="AC178" s="141" t="str">
        <f t="shared" si="31"/>
        <v/>
      </c>
      <c r="AD178" s="146" t="str">
        <f t="shared" si="44"/>
        <v/>
      </c>
      <c r="AE178" s="146" t="str">
        <f t="shared" si="45"/>
        <v/>
      </c>
      <c r="AF178" s="142" t="str">
        <f t="shared" si="32"/>
        <v/>
      </c>
      <c r="AG178" s="142"/>
      <c r="AH178" s="142" t="str">
        <f t="shared" si="21"/>
        <v/>
      </c>
      <c r="AI178" s="142" t="str">
        <f t="shared" si="33"/>
        <v/>
      </c>
      <c r="AJ178" s="142" t="str">
        <f t="shared" si="34"/>
        <v/>
      </c>
      <c r="AK178" s="142" t="str">
        <f t="shared" si="35"/>
        <v/>
      </c>
      <c r="AL178" s="142" t="str">
        <f t="shared" si="36"/>
        <v/>
      </c>
      <c r="AM178" s="142" t="str">
        <f t="shared" si="37"/>
        <v/>
      </c>
      <c r="AN178" s="143" t="str">
        <f t="shared" si="38"/>
        <v/>
      </c>
      <c r="AO178" s="143"/>
      <c r="AP178" s="143" t="str">
        <f t="shared" si="46"/>
        <v/>
      </c>
      <c r="AQ178" s="143" t="str">
        <f t="shared" si="22"/>
        <v/>
      </c>
      <c r="AR178" s="15"/>
      <c r="AS178" s="15"/>
      <c r="AT178" s="147" t="str">
        <f t="shared" si="23"/>
        <v/>
      </c>
      <c r="AU178" s="145" t="str">
        <f t="shared" si="24"/>
        <v/>
      </c>
      <c r="AV178" s="144" t="str">
        <f t="shared" si="47"/>
        <v/>
      </c>
      <c r="AW178" s="14"/>
    </row>
    <row r="179" spans="1:49" s="34" customFormat="1" x14ac:dyDescent="0.25">
      <c r="A179" s="14"/>
      <c r="G179" s="141" t="str">
        <f t="shared" si="25"/>
        <v/>
      </c>
      <c r="H179" s="146" t="str">
        <f t="shared" si="39"/>
        <v/>
      </c>
      <c r="I179" s="146" t="str">
        <f t="shared" si="40"/>
        <v/>
      </c>
      <c r="J179" s="142" t="str">
        <f t="shared" si="26"/>
        <v/>
      </c>
      <c r="K179" s="142" t="str">
        <f t="shared" si="27"/>
        <v/>
      </c>
      <c r="L179" s="142" t="str">
        <f t="shared" si="41"/>
        <v/>
      </c>
      <c r="M179" s="142" t="str">
        <f t="shared" si="42"/>
        <v/>
      </c>
      <c r="N179" s="142" t="str">
        <f t="shared" si="43"/>
        <v/>
      </c>
      <c r="O179" s="142" t="str">
        <f t="shared" si="18"/>
        <v/>
      </c>
      <c r="P179" s="142" t="str">
        <f t="shared" si="28"/>
        <v/>
      </c>
      <c r="Q179" s="143" t="str">
        <f t="shared" si="29"/>
        <v/>
      </c>
      <c r="R179" s="143" t="str">
        <f t="shared" si="19"/>
        <v/>
      </c>
      <c r="S179" s="143" t="str">
        <f t="shared" si="20"/>
        <v/>
      </c>
      <c r="T179" s="15"/>
      <c r="U179" s="15"/>
      <c r="V179" s="147" t="str">
        <f t="shared" si="30"/>
        <v/>
      </c>
      <c r="W179" s="14"/>
      <c r="X179" s="15"/>
      <c r="Y179" s="15"/>
      <c r="Z179" s="15"/>
      <c r="AA179" s="15"/>
      <c r="AB179" s="15"/>
      <c r="AC179" s="141" t="str">
        <f t="shared" si="31"/>
        <v/>
      </c>
      <c r="AD179" s="146" t="str">
        <f t="shared" si="44"/>
        <v/>
      </c>
      <c r="AE179" s="146" t="str">
        <f t="shared" si="45"/>
        <v/>
      </c>
      <c r="AF179" s="142" t="str">
        <f t="shared" si="32"/>
        <v/>
      </c>
      <c r="AG179" s="142"/>
      <c r="AH179" s="142" t="str">
        <f t="shared" si="21"/>
        <v/>
      </c>
      <c r="AI179" s="142" t="str">
        <f t="shared" si="33"/>
        <v/>
      </c>
      <c r="AJ179" s="142" t="str">
        <f t="shared" si="34"/>
        <v/>
      </c>
      <c r="AK179" s="142" t="str">
        <f t="shared" si="35"/>
        <v/>
      </c>
      <c r="AL179" s="142" t="str">
        <f t="shared" si="36"/>
        <v/>
      </c>
      <c r="AM179" s="142" t="str">
        <f t="shared" si="37"/>
        <v/>
      </c>
      <c r="AN179" s="143" t="str">
        <f t="shared" si="38"/>
        <v/>
      </c>
      <c r="AO179" s="143"/>
      <c r="AP179" s="143" t="str">
        <f t="shared" si="46"/>
        <v/>
      </c>
      <c r="AQ179" s="143" t="str">
        <f t="shared" si="22"/>
        <v/>
      </c>
      <c r="AR179" s="15"/>
      <c r="AS179" s="15"/>
      <c r="AT179" s="147" t="str">
        <f t="shared" si="23"/>
        <v/>
      </c>
      <c r="AU179" s="145" t="str">
        <f t="shared" si="24"/>
        <v/>
      </c>
      <c r="AV179" s="144" t="str">
        <f t="shared" si="47"/>
        <v/>
      </c>
      <c r="AW179" s="14"/>
    </row>
    <row r="180" spans="1:49" s="34" customFormat="1" x14ac:dyDescent="0.25">
      <c r="A180" s="14"/>
      <c r="G180" s="141" t="str">
        <f t="shared" si="25"/>
        <v/>
      </c>
      <c r="H180" s="146" t="str">
        <f t="shared" si="39"/>
        <v/>
      </c>
      <c r="I180" s="146" t="str">
        <f t="shared" si="40"/>
        <v/>
      </c>
      <c r="J180" s="142" t="str">
        <f t="shared" si="26"/>
        <v/>
      </c>
      <c r="K180" s="142" t="str">
        <f t="shared" si="27"/>
        <v/>
      </c>
      <c r="L180" s="142" t="str">
        <f t="shared" si="41"/>
        <v/>
      </c>
      <c r="M180" s="142" t="str">
        <f t="shared" si="42"/>
        <v/>
      </c>
      <c r="N180" s="142" t="str">
        <f t="shared" si="43"/>
        <v/>
      </c>
      <c r="O180" s="142" t="str">
        <f t="shared" si="18"/>
        <v/>
      </c>
      <c r="P180" s="142" t="str">
        <f t="shared" si="28"/>
        <v/>
      </c>
      <c r="Q180" s="143" t="str">
        <f t="shared" si="29"/>
        <v/>
      </c>
      <c r="R180" s="143" t="str">
        <f t="shared" si="19"/>
        <v/>
      </c>
      <c r="S180" s="143" t="str">
        <f t="shared" si="20"/>
        <v/>
      </c>
      <c r="T180" s="15"/>
      <c r="U180" s="15"/>
      <c r="V180" s="147" t="str">
        <f t="shared" si="30"/>
        <v/>
      </c>
      <c r="W180" s="14"/>
      <c r="X180" s="15"/>
      <c r="Y180" s="15"/>
      <c r="Z180" s="15"/>
      <c r="AA180" s="15"/>
      <c r="AB180" s="15"/>
      <c r="AC180" s="141" t="str">
        <f t="shared" si="31"/>
        <v/>
      </c>
      <c r="AD180" s="146" t="str">
        <f t="shared" si="44"/>
        <v/>
      </c>
      <c r="AE180" s="146" t="str">
        <f t="shared" si="45"/>
        <v/>
      </c>
      <c r="AF180" s="142" t="str">
        <f t="shared" si="32"/>
        <v/>
      </c>
      <c r="AG180" s="142"/>
      <c r="AH180" s="142" t="str">
        <f t="shared" si="21"/>
        <v/>
      </c>
      <c r="AI180" s="142" t="str">
        <f t="shared" si="33"/>
        <v/>
      </c>
      <c r="AJ180" s="142" t="str">
        <f t="shared" si="34"/>
        <v/>
      </c>
      <c r="AK180" s="142" t="str">
        <f t="shared" si="35"/>
        <v/>
      </c>
      <c r="AL180" s="142" t="str">
        <f t="shared" si="36"/>
        <v/>
      </c>
      <c r="AM180" s="142" t="str">
        <f t="shared" si="37"/>
        <v/>
      </c>
      <c r="AN180" s="143" t="str">
        <f t="shared" si="38"/>
        <v/>
      </c>
      <c r="AO180" s="143"/>
      <c r="AP180" s="143" t="str">
        <f t="shared" si="46"/>
        <v/>
      </c>
      <c r="AQ180" s="143" t="str">
        <f t="shared" si="22"/>
        <v/>
      </c>
      <c r="AR180" s="15"/>
      <c r="AS180" s="15"/>
      <c r="AT180" s="147" t="str">
        <f t="shared" si="23"/>
        <v/>
      </c>
      <c r="AU180" s="145" t="str">
        <f t="shared" si="24"/>
        <v/>
      </c>
      <c r="AV180" s="144" t="str">
        <f t="shared" si="47"/>
        <v/>
      </c>
      <c r="AW180" s="14"/>
    </row>
    <row r="181" spans="1:49" s="34" customFormat="1" x14ac:dyDescent="0.25">
      <c r="A181" s="14"/>
      <c r="G181" s="141" t="str">
        <f t="shared" si="25"/>
        <v/>
      </c>
      <c r="H181" s="146" t="str">
        <f t="shared" si="39"/>
        <v/>
      </c>
      <c r="I181" s="146" t="str">
        <f t="shared" si="40"/>
        <v/>
      </c>
      <c r="J181" s="142" t="str">
        <f t="shared" si="26"/>
        <v/>
      </c>
      <c r="K181" s="142" t="str">
        <f t="shared" si="27"/>
        <v/>
      </c>
      <c r="L181" s="142" t="str">
        <f t="shared" si="41"/>
        <v/>
      </c>
      <c r="M181" s="142" t="str">
        <f t="shared" si="42"/>
        <v/>
      </c>
      <c r="N181" s="142" t="str">
        <f t="shared" si="43"/>
        <v/>
      </c>
      <c r="O181" s="142" t="str">
        <f t="shared" si="18"/>
        <v/>
      </c>
      <c r="P181" s="142" t="str">
        <f t="shared" si="28"/>
        <v/>
      </c>
      <c r="Q181" s="143" t="str">
        <f t="shared" si="29"/>
        <v/>
      </c>
      <c r="R181" s="143" t="str">
        <f t="shared" si="19"/>
        <v/>
      </c>
      <c r="S181" s="143" t="str">
        <f t="shared" si="20"/>
        <v/>
      </c>
      <c r="T181" s="15"/>
      <c r="U181" s="15"/>
      <c r="V181" s="147" t="str">
        <f t="shared" si="30"/>
        <v/>
      </c>
      <c r="W181" s="14"/>
      <c r="X181" s="15"/>
      <c r="Y181" s="15"/>
      <c r="Z181" s="15"/>
      <c r="AA181" s="15"/>
      <c r="AB181" s="15"/>
      <c r="AC181" s="141" t="str">
        <f t="shared" si="31"/>
        <v/>
      </c>
      <c r="AD181" s="146" t="str">
        <f t="shared" si="44"/>
        <v/>
      </c>
      <c r="AE181" s="146" t="str">
        <f t="shared" si="45"/>
        <v/>
      </c>
      <c r="AF181" s="142" t="str">
        <f t="shared" si="32"/>
        <v/>
      </c>
      <c r="AG181" s="142"/>
      <c r="AH181" s="142" t="str">
        <f t="shared" si="21"/>
        <v/>
      </c>
      <c r="AI181" s="142" t="str">
        <f t="shared" si="33"/>
        <v/>
      </c>
      <c r="AJ181" s="142" t="str">
        <f t="shared" si="34"/>
        <v/>
      </c>
      <c r="AK181" s="142" t="str">
        <f t="shared" si="35"/>
        <v/>
      </c>
      <c r="AL181" s="142" t="str">
        <f t="shared" si="36"/>
        <v/>
      </c>
      <c r="AM181" s="142" t="str">
        <f t="shared" si="37"/>
        <v/>
      </c>
      <c r="AN181" s="143" t="str">
        <f t="shared" si="38"/>
        <v/>
      </c>
      <c r="AO181" s="143"/>
      <c r="AP181" s="143" t="str">
        <f t="shared" si="46"/>
        <v/>
      </c>
      <c r="AQ181" s="143" t="str">
        <f t="shared" si="22"/>
        <v/>
      </c>
      <c r="AR181" s="15"/>
      <c r="AS181" s="15"/>
      <c r="AT181" s="147" t="str">
        <f t="shared" si="23"/>
        <v/>
      </c>
      <c r="AU181" s="145" t="str">
        <f t="shared" si="24"/>
        <v/>
      </c>
      <c r="AV181" s="144" t="str">
        <f t="shared" si="47"/>
        <v/>
      </c>
      <c r="AW181" s="14"/>
    </row>
    <row r="182" spans="1:49" s="34" customFormat="1" x14ac:dyDescent="0.25">
      <c r="A182" s="14"/>
      <c r="G182" s="141" t="str">
        <f t="shared" si="25"/>
        <v/>
      </c>
      <c r="H182" s="146" t="str">
        <f t="shared" si="39"/>
        <v/>
      </c>
      <c r="I182" s="146" t="str">
        <f t="shared" si="40"/>
        <v/>
      </c>
      <c r="J182" s="142" t="str">
        <f t="shared" si="26"/>
        <v/>
      </c>
      <c r="K182" s="142" t="str">
        <f t="shared" si="27"/>
        <v/>
      </c>
      <c r="L182" s="142" t="str">
        <f t="shared" si="41"/>
        <v/>
      </c>
      <c r="M182" s="142" t="str">
        <f t="shared" si="42"/>
        <v/>
      </c>
      <c r="N182" s="142" t="str">
        <f t="shared" si="43"/>
        <v/>
      </c>
      <c r="O182" s="142" t="str">
        <f t="shared" si="18"/>
        <v/>
      </c>
      <c r="P182" s="142" t="str">
        <f t="shared" si="28"/>
        <v/>
      </c>
      <c r="Q182" s="143" t="str">
        <f t="shared" si="29"/>
        <v/>
      </c>
      <c r="R182" s="143" t="str">
        <f t="shared" si="19"/>
        <v/>
      </c>
      <c r="S182" s="143" t="str">
        <f t="shared" si="20"/>
        <v/>
      </c>
      <c r="T182" s="15"/>
      <c r="U182" s="15"/>
      <c r="V182" s="147" t="str">
        <f t="shared" si="30"/>
        <v/>
      </c>
      <c r="W182" s="14"/>
      <c r="X182" s="15"/>
      <c r="Y182" s="15"/>
      <c r="Z182" s="15"/>
      <c r="AA182" s="15"/>
      <c r="AB182" s="15"/>
      <c r="AC182" s="141" t="str">
        <f t="shared" si="31"/>
        <v/>
      </c>
      <c r="AD182" s="146" t="str">
        <f t="shared" si="44"/>
        <v/>
      </c>
      <c r="AE182" s="146" t="str">
        <f t="shared" si="45"/>
        <v/>
      </c>
      <c r="AF182" s="142" t="str">
        <f t="shared" si="32"/>
        <v/>
      </c>
      <c r="AG182" s="142"/>
      <c r="AH182" s="142" t="str">
        <f t="shared" si="21"/>
        <v/>
      </c>
      <c r="AI182" s="142" t="str">
        <f t="shared" si="33"/>
        <v/>
      </c>
      <c r="AJ182" s="142" t="str">
        <f t="shared" si="34"/>
        <v/>
      </c>
      <c r="AK182" s="142" t="str">
        <f t="shared" si="35"/>
        <v/>
      </c>
      <c r="AL182" s="142" t="str">
        <f t="shared" si="36"/>
        <v/>
      </c>
      <c r="AM182" s="142" t="str">
        <f t="shared" si="37"/>
        <v/>
      </c>
      <c r="AN182" s="143" t="str">
        <f t="shared" si="38"/>
        <v/>
      </c>
      <c r="AO182" s="143"/>
      <c r="AP182" s="143" t="str">
        <f t="shared" si="46"/>
        <v/>
      </c>
      <c r="AQ182" s="143" t="str">
        <f t="shared" si="22"/>
        <v/>
      </c>
      <c r="AR182" s="15"/>
      <c r="AS182" s="15"/>
      <c r="AT182" s="147" t="str">
        <f t="shared" si="23"/>
        <v/>
      </c>
      <c r="AU182" s="145" t="str">
        <f t="shared" si="24"/>
        <v/>
      </c>
      <c r="AV182" s="144" t="str">
        <f t="shared" si="47"/>
        <v/>
      </c>
      <c r="AW182" s="14"/>
    </row>
    <row r="183" spans="1:49" s="34" customFormat="1" x14ac:dyDescent="0.25">
      <c r="A183" s="14"/>
      <c r="G183" s="141" t="str">
        <f t="shared" si="25"/>
        <v/>
      </c>
      <c r="H183" s="146" t="str">
        <f t="shared" si="39"/>
        <v/>
      </c>
      <c r="I183" s="146" t="str">
        <f t="shared" si="40"/>
        <v/>
      </c>
      <c r="J183" s="142" t="str">
        <f t="shared" si="26"/>
        <v/>
      </c>
      <c r="K183" s="142" t="str">
        <f t="shared" si="27"/>
        <v/>
      </c>
      <c r="L183" s="142" t="str">
        <f t="shared" si="41"/>
        <v/>
      </c>
      <c r="M183" s="142" t="str">
        <f t="shared" si="42"/>
        <v/>
      </c>
      <c r="N183" s="142" t="str">
        <f t="shared" si="43"/>
        <v/>
      </c>
      <c r="O183" s="142" t="str">
        <f t="shared" si="18"/>
        <v/>
      </c>
      <c r="P183" s="142" t="str">
        <f t="shared" si="28"/>
        <v/>
      </c>
      <c r="Q183" s="143" t="str">
        <f t="shared" si="29"/>
        <v/>
      </c>
      <c r="R183" s="143" t="str">
        <f t="shared" si="19"/>
        <v/>
      </c>
      <c r="S183" s="143" t="str">
        <f t="shared" si="20"/>
        <v/>
      </c>
      <c r="T183" s="15"/>
      <c r="U183" s="15"/>
      <c r="V183" s="147" t="str">
        <f t="shared" si="30"/>
        <v/>
      </c>
      <c r="W183" s="14"/>
      <c r="X183" s="15"/>
      <c r="Y183" s="15"/>
      <c r="Z183" s="15"/>
      <c r="AA183" s="15"/>
      <c r="AB183" s="15"/>
      <c r="AC183" s="141" t="str">
        <f t="shared" si="31"/>
        <v/>
      </c>
      <c r="AD183" s="146" t="str">
        <f t="shared" si="44"/>
        <v/>
      </c>
      <c r="AE183" s="146" t="str">
        <f t="shared" si="45"/>
        <v/>
      </c>
      <c r="AF183" s="142" t="str">
        <f t="shared" si="32"/>
        <v/>
      </c>
      <c r="AG183" s="142"/>
      <c r="AH183" s="142" t="str">
        <f t="shared" si="21"/>
        <v/>
      </c>
      <c r="AI183" s="142" t="str">
        <f t="shared" si="33"/>
        <v/>
      </c>
      <c r="AJ183" s="142" t="str">
        <f t="shared" si="34"/>
        <v/>
      </c>
      <c r="AK183" s="142" t="str">
        <f t="shared" si="35"/>
        <v/>
      </c>
      <c r="AL183" s="142" t="str">
        <f t="shared" si="36"/>
        <v/>
      </c>
      <c r="AM183" s="142" t="str">
        <f t="shared" si="37"/>
        <v/>
      </c>
      <c r="AN183" s="143" t="str">
        <f t="shared" si="38"/>
        <v/>
      </c>
      <c r="AO183" s="143"/>
      <c r="AP183" s="143" t="str">
        <f t="shared" si="46"/>
        <v/>
      </c>
      <c r="AQ183" s="143" t="str">
        <f t="shared" si="22"/>
        <v/>
      </c>
      <c r="AR183" s="15"/>
      <c r="AS183" s="15"/>
      <c r="AT183" s="147" t="str">
        <f t="shared" si="23"/>
        <v/>
      </c>
      <c r="AU183" s="145" t="str">
        <f t="shared" si="24"/>
        <v/>
      </c>
      <c r="AV183" s="144" t="str">
        <f t="shared" si="47"/>
        <v/>
      </c>
      <c r="AW183" s="14"/>
    </row>
    <row r="184" spans="1:49" s="34" customFormat="1" x14ac:dyDescent="0.25">
      <c r="A184" s="14"/>
      <c r="G184" s="141" t="str">
        <f t="shared" si="25"/>
        <v/>
      </c>
      <c r="H184" s="146" t="str">
        <f t="shared" si="39"/>
        <v/>
      </c>
      <c r="I184" s="146" t="str">
        <f t="shared" si="40"/>
        <v/>
      </c>
      <c r="J184" s="142" t="str">
        <f t="shared" si="26"/>
        <v/>
      </c>
      <c r="K184" s="142" t="str">
        <f t="shared" si="27"/>
        <v/>
      </c>
      <c r="L184" s="142" t="str">
        <f t="shared" si="41"/>
        <v/>
      </c>
      <c r="M184" s="142" t="str">
        <f t="shared" si="42"/>
        <v/>
      </c>
      <c r="N184" s="142" t="str">
        <f t="shared" si="43"/>
        <v/>
      </c>
      <c r="O184" s="142" t="str">
        <f t="shared" si="18"/>
        <v/>
      </c>
      <c r="P184" s="142" t="str">
        <f t="shared" si="28"/>
        <v/>
      </c>
      <c r="Q184" s="143" t="str">
        <f t="shared" si="29"/>
        <v/>
      </c>
      <c r="R184" s="143" t="str">
        <f t="shared" si="19"/>
        <v/>
      </c>
      <c r="S184" s="143" t="str">
        <f t="shared" si="20"/>
        <v/>
      </c>
      <c r="T184" s="15"/>
      <c r="U184" s="15"/>
      <c r="V184" s="147" t="str">
        <f t="shared" si="30"/>
        <v/>
      </c>
      <c r="W184" s="14"/>
      <c r="X184" s="15"/>
      <c r="Y184" s="15"/>
      <c r="Z184" s="15"/>
      <c r="AA184" s="15"/>
      <c r="AB184" s="15"/>
      <c r="AC184" s="141" t="str">
        <f t="shared" si="31"/>
        <v/>
      </c>
      <c r="AD184" s="146" t="str">
        <f t="shared" si="44"/>
        <v/>
      </c>
      <c r="AE184" s="146" t="str">
        <f t="shared" si="45"/>
        <v/>
      </c>
      <c r="AF184" s="142" t="str">
        <f t="shared" si="32"/>
        <v/>
      </c>
      <c r="AG184" s="142"/>
      <c r="AH184" s="142" t="str">
        <f t="shared" si="21"/>
        <v/>
      </c>
      <c r="AI184" s="142" t="str">
        <f t="shared" si="33"/>
        <v/>
      </c>
      <c r="AJ184" s="142" t="str">
        <f t="shared" si="34"/>
        <v/>
      </c>
      <c r="AK184" s="142" t="str">
        <f t="shared" si="35"/>
        <v/>
      </c>
      <c r="AL184" s="142" t="str">
        <f t="shared" si="36"/>
        <v/>
      </c>
      <c r="AM184" s="142" t="str">
        <f t="shared" si="37"/>
        <v/>
      </c>
      <c r="AN184" s="143" t="str">
        <f t="shared" si="38"/>
        <v/>
      </c>
      <c r="AO184" s="143"/>
      <c r="AP184" s="143" t="str">
        <f t="shared" si="46"/>
        <v/>
      </c>
      <c r="AQ184" s="143" t="str">
        <f t="shared" si="22"/>
        <v/>
      </c>
      <c r="AR184" s="15"/>
      <c r="AS184" s="15"/>
      <c r="AT184" s="147" t="str">
        <f t="shared" si="23"/>
        <v/>
      </c>
      <c r="AU184" s="145" t="str">
        <f t="shared" si="24"/>
        <v/>
      </c>
      <c r="AV184" s="144" t="str">
        <f t="shared" si="47"/>
        <v/>
      </c>
      <c r="AW184" s="14"/>
    </row>
    <row r="185" spans="1:49" s="34" customFormat="1" x14ac:dyDescent="0.25">
      <c r="A185" s="14"/>
      <c r="G185" s="141" t="str">
        <f t="shared" si="25"/>
        <v/>
      </c>
      <c r="H185" s="146" t="str">
        <f t="shared" si="39"/>
        <v/>
      </c>
      <c r="I185" s="146" t="str">
        <f t="shared" si="40"/>
        <v/>
      </c>
      <c r="J185" s="142" t="str">
        <f t="shared" si="26"/>
        <v/>
      </c>
      <c r="K185" s="142" t="str">
        <f t="shared" si="27"/>
        <v/>
      </c>
      <c r="L185" s="142" t="str">
        <f t="shared" si="41"/>
        <v/>
      </c>
      <c r="M185" s="142" t="str">
        <f t="shared" si="42"/>
        <v/>
      </c>
      <c r="N185" s="142" t="str">
        <f t="shared" si="43"/>
        <v/>
      </c>
      <c r="O185" s="142" t="str">
        <f t="shared" si="18"/>
        <v/>
      </c>
      <c r="P185" s="142" t="str">
        <f t="shared" si="28"/>
        <v/>
      </c>
      <c r="Q185" s="143" t="str">
        <f t="shared" si="29"/>
        <v/>
      </c>
      <c r="R185" s="143" t="str">
        <f t="shared" si="19"/>
        <v/>
      </c>
      <c r="S185" s="143" t="str">
        <f t="shared" si="20"/>
        <v/>
      </c>
      <c r="T185" s="15"/>
      <c r="U185" s="15"/>
      <c r="V185" s="147" t="str">
        <f t="shared" si="30"/>
        <v/>
      </c>
      <c r="W185" s="14"/>
      <c r="X185" s="15"/>
      <c r="Y185" s="15"/>
      <c r="Z185" s="15"/>
      <c r="AA185" s="15"/>
      <c r="AB185" s="15"/>
      <c r="AC185" s="141" t="str">
        <f t="shared" si="31"/>
        <v/>
      </c>
      <c r="AD185" s="146" t="str">
        <f t="shared" si="44"/>
        <v/>
      </c>
      <c r="AE185" s="146" t="str">
        <f t="shared" si="45"/>
        <v/>
      </c>
      <c r="AF185" s="142" t="str">
        <f t="shared" si="32"/>
        <v/>
      </c>
      <c r="AG185" s="142"/>
      <c r="AH185" s="142" t="str">
        <f t="shared" si="21"/>
        <v/>
      </c>
      <c r="AI185" s="142" t="str">
        <f t="shared" si="33"/>
        <v/>
      </c>
      <c r="AJ185" s="142" t="str">
        <f t="shared" si="34"/>
        <v/>
      </c>
      <c r="AK185" s="142" t="str">
        <f t="shared" si="35"/>
        <v/>
      </c>
      <c r="AL185" s="142" t="str">
        <f t="shared" si="36"/>
        <v/>
      </c>
      <c r="AM185" s="142" t="str">
        <f t="shared" si="37"/>
        <v/>
      </c>
      <c r="AN185" s="143" t="str">
        <f t="shared" si="38"/>
        <v/>
      </c>
      <c r="AO185" s="143"/>
      <c r="AP185" s="143" t="str">
        <f t="shared" si="46"/>
        <v/>
      </c>
      <c r="AQ185" s="143" t="str">
        <f t="shared" si="22"/>
        <v/>
      </c>
      <c r="AR185" s="15"/>
      <c r="AS185" s="15"/>
      <c r="AT185" s="147" t="str">
        <f t="shared" si="23"/>
        <v/>
      </c>
      <c r="AU185" s="145" t="str">
        <f t="shared" si="24"/>
        <v/>
      </c>
      <c r="AV185" s="144" t="str">
        <f t="shared" si="47"/>
        <v/>
      </c>
      <c r="AW185" s="14"/>
    </row>
    <row r="186" spans="1:49" s="34" customFormat="1" x14ac:dyDescent="0.25">
      <c r="A186" s="14"/>
      <c r="G186" s="141" t="str">
        <f t="shared" si="25"/>
        <v/>
      </c>
      <c r="H186" s="146" t="str">
        <f t="shared" si="39"/>
        <v/>
      </c>
      <c r="I186" s="146" t="str">
        <f t="shared" si="40"/>
        <v/>
      </c>
      <c r="J186" s="142" t="str">
        <f t="shared" si="26"/>
        <v/>
      </c>
      <c r="K186" s="142" t="str">
        <f t="shared" si="27"/>
        <v/>
      </c>
      <c r="L186" s="142" t="str">
        <f t="shared" si="41"/>
        <v/>
      </c>
      <c r="M186" s="142" t="str">
        <f t="shared" si="42"/>
        <v/>
      </c>
      <c r="N186" s="142" t="str">
        <f t="shared" si="43"/>
        <v/>
      </c>
      <c r="O186" s="142" t="str">
        <f t="shared" si="18"/>
        <v/>
      </c>
      <c r="P186" s="142" t="str">
        <f t="shared" si="28"/>
        <v/>
      </c>
      <c r="Q186" s="143" t="str">
        <f t="shared" si="29"/>
        <v/>
      </c>
      <c r="R186" s="143" t="str">
        <f t="shared" si="19"/>
        <v/>
      </c>
      <c r="S186" s="143" t="str">
        <f t="shared" si="20"/>
        <v/>
      </c>
      <c r="T186" s="15"/>
      <c r="U186" s="15"/>
      <c r="V186" s="147" t="str">
        <f t="shared" si="30"/>
        <v/>
      </c>
      <c r="W186" s="14"/>
      <c r="X186" s="15"/>
      <c r="Y186" s="15"/>
      <c r="Z186" s="15"/>
      <c r="AA186" s="15"/>
      <c r="AB186" s="15"/>
      <c r="AC186" s="141" t="str">
        <f t="shared" si="31"/>
        <v/>
      </c>
      <c r="AD186" s="146" t="str">
        <f t="shared" si="44"/>
        <v/>
      </c>
      <c r="AE186" s="146" t="str">
        <f t="shared" si="45"/>
        <v/>
      </c>
      <c r="AF186" s="142" t="str">
        <f t="shared" si="32"/>
        <v/>
      </c>
      <c r="AG186" s="142"/>
      <c r="AH186" s="142" t="str">
        <f t="shared" si="21"/>
        <v/>
      </c>
      <c r="AI186" s="142" t="str">
        <f t="shared" si="33"/>
        <v/>
      </c>
      <c r="AJ186" s="142" t="str">
        <f t="shared" si="34"/>
        <v/>
      </c>
      <c r="AK186" s="142" t="str">
        <f t="shared" si="35"/>
        <v/>
      </c>
      <c r="AL186" s="142" t="str">
        <f t="shared" si="36"/>
        <v/>
      </c>
      <c r="AM186" s="142" t="str">
        <f t="shared" si="37"/>
        <v/>
      </c>
      <c r="AN186" s="143" t="str">
        <f t="shared" si="38"/>
        <v/>
      </c>
      <c r="AO186" s="143"/>
      <c r="AP186" s="143" t="str">
        <f t="shared" si="46"/>
        <v/>
      </c>
      <c r="AQ186" s="143" t="str">
        <f t="shared" si="22"/>
        <v/>
      </c>
      <c r="AR186" s="15"/>
      <c r="AS186" s="15"/>
      <c r="AT186" s="147" t="str">
        <f t="shared" si="23"/>
        <v/>
      </c>
      <c r="AU186" s="145" t="str">
        <f t="shared" si="24"/>
        <v/>
      </c>
      <c r="AV186" s="144" t="str">
        <f t="shared" si="47"/>
        <v/>
      </c>
      <c r="AW186" s="14"/>
    </row>
    <row r="187" spans="1:49" s="34" customFormat="1" x14ac:dyDescent="0.25">
      <c r="A187" s="14"/>
      <c r="G187" s="141" t="str">
        <f t="shared" si="25"/>
        <v/>
      </c>
      <c r="H187" s="146" t="str">
        <f t="shared" si="39"/>
        <v/>
      </c>
      <c r="I187" s="146" t="str">
        <f t="shared" si="40"/>
        <v/>
      </c>
      <c r="J187" s="142" t="str">
        <f t="shared" si="26"/>
        <v/>
      </c>
      <c r="K187" s="142" t="str">
        <f t="shared" si="27"/>
        <v/>
      </c>
      <c r="L187" s="142" t="str">
        <f t="shared" si="41"/>
        <v/>
      </c>
      <c r="M187" s="142" t="str">
        <f t="shared" si="42"/>
        <v/>
      </c>
      <c r="N187" s="142" t="str">
        <f t="shared" si="43"/>
        <v/>
      </c>
      <c r="O187" s="142" t="str">
        <f t="shared" si="18"/>
        <v/>
      </c>
      <c r="P187" s="142" t="str">
        <f t="shared" si="28"/>
        <v/>
      </c>
      <c r="Q187" s="143" t="str">
        <f t="shared" si="29"/>
        <v/>
      </c>
      <c r="R187" s="143" t="str">
        <f t="shared" si="19"/>
        <v/>
      </c>
      <c r="S187" s="143" t="str">
        <f t="shared" si="20"/>
        <v/>
      </c>
      <c r="T187" s="15"/>
      <c r="U187" s="15"/>
      <c r="V187" s="147" t="str">
        <f t="shared" si="30"/>
        <v/>
      </c>
      <c r="W187" s="14"/>
      <c r="X187" s="15"/>
      <c r="Y187" s="15"/>
      <c r="Z187" s="15"/>
      <c r="AA187" s="15"/>
      <c r="AB187" s="15"/>
      <c r="AC187" s="141" t="str">
        <f t="shared" si="31"/>
        <v/>
      </c>
      <c r="AD187" s="146" t="str">
        <f t="shared" si="44"/>
        <v/>
      </c>
      <c r="AE187" s="146" t="str">
        <f t="shared" si="45"/>
        <v/>
      </c>
      <c r="AF187" s="142" t="str">
        <f t="shared" si="32"/>
        <v/>
      </c>
      <c r="AG187" s="142"/>
      <c r="AH187" s="142" t="str">
        <f t="shared" si="21"/>
        <v/>
      </c>
      <c r="AI187" s="142" t="str">
        <f t="shared" si="33"/>
        <v/>
      </c>
      <c r="AJ187" s="142" t="str">
        <f t="shared" si="34"/>
        <v/>
      </c>
      <c r="AK187" s="142" t="str">
        <f t="shared" si="35"/>
        <v/>
      </c>
      <c r="AL187" s="142" t="str">
        <f t="shared" si="36"/>
        <v/>
      </c>
      <c r="AM187" s="142" t="str">
        <f t="shared" si="37"/>
        <v/>
      </c>
      <c r="AN187" s="143" t="str">
        <f t="shared" si="38"/>
        <v/>
      </c>
      <c r="AO187" s="143"/>
      <c r="AP187" s="143" t="str">
        <f t="shared" si="46"/>
        <v/>
      </c>
      <c r="AQ187" s="143" t="str">
        <f t="shared" si="22"/>
        <v/>
      </c>
      <c r="AR187" s="15"/>
      <c r="AS187" s="15"/>
      <c r="AT187" s="147" t="str">
        <f t="shared" si="23"/>
        <v/>
      </c>
      <c r="AU187" s="145" t="str">
        <f t="shared" si="24"/>
        <v/>
      </c>
      <c r="AV187" s="144" t="str">
        <f t="shared" si="47"/>
        <v/>
      </c>
      <c r="AW187" s="14"/>
    </row>
    <row r="188" spans="1:49" s="34" customFormat="1" x14ac:dyDescent="0.25">
      <c r="A188" s="14"/>
      <c r="G188" s="141" t="str">
        <f t="shared" si="25"/>
        <v/>
      </c>
      <c r="H188" s="146" t="str">
        <f t="shared" si="39"/>
        <v/>
      </c>
      <c r="I188" s="146" t="str">
        <f t="shared" si="40"/>
        <v/>
      </c>
      <c r="J188" s="142" t="str">
        <f t="shared" si="26"/>
        <v/>
      </c>
      <c r="K188" s="142" t="str">
        <f t="shared" si="27"/>
        <v/>
      </c>
      <c r="L188" s="142" t="str">
        <f t="shared" si="41"/>
        <v/>
      </c>
      <c r="M188" s="142" t="str">
        <f t="shared" si="42"/>
        <v/>
      </c>
      <c r="N188" s="142" t="str">
        <f t="shared" si="43"/>
        <v/>
      </c>
      <c r="O188" s="142" t="str">
        <f t="shared" ref="O188:O251" si="48">IF(G188="","",IF(G$30="payable at the end",IF(G$12="Yearly",SUM(J188)*(G$63*12),SUM(J188)*(G$63)),IF(G$12="Yearly",SUM(J188,N188)*(G$63*12),SUM(J188,N188)*(G$63))))</f>
        <v/>
      </c>
      <c r="P188" s="142" t="str">
        <f t="shared" si="28"/>
        <v/>
      </c>
      <c r="Q188" s="143" t="str">
        <f t="shared" si="29"/>
        <v/>
      </c>
      <c r="R188" s="143" t="str">
        <f t="shared" ref="R188:R251" si="49">IF(G188="","",-Q$124/G$11)</f>
        <v/>
      </c>
      <c r="S188" s="143" t="str">
        <f t="shared" ref="S188:S251" si="50">IF(G188="","",SUM(Q188:R188))</f>
        <v/>
      </c>
      <c r="T188" s="15"/>
      <c r="U188" s="15"/>
      <c r="V188" s="147" t="str">
        <f t="shared" si="30"/>
        <v/>
      </c>
      <c r="W188" s="14"/>
      <c r="X188" s="15"/>
      <c r="Y188" s="15"/>
      <c r="Z188" s="15"/>
      <c r="AA188" s="15"/>
      <c r="AB188" s="15"/>
      <c r="AC188" s="141" t="str">
        <f t="shared" si="31"/>
        <v/>
      </c>
      <c r="AD188" s="146" t="str">
        <f t="shared" si="44"/>
        <v/>
      </c>
      <c r="AE188" s="146" t="str">
        <f t="shared" si="45"/>
        <v/>
      </c>
      <c r="AF188" s="142" t="str">
        <f t="shared" si="32"/>
        <v/>
      </c>
      <c r="AG188" s="142"/>
      <c r="AH188" s="142" t="str">
        <f t="shared" si="21"/>
        <v/>
      </c>
      <c r="AI188" s="142" t="str">
        <f t="shared" si="33"/>
        <v/>
      </c>
      <c r="AJ188" s="142" t="str">
        <f t="shared" si="34"/>
        <v/>
      </c>
      <c r="AK188" s="142" t="str">
        <f t="shared" si="35"/>
        <v/>
      </c>
      <c r="AL188" s="142" t="str">
        <f t="shared" si="36"/>
        <v/>
      </c>
      <c r="AM188" s="142" t="str">
        <f t="shared" si="37"/>
        <v/>
      </c>
      <c r="AN188" s="143" t="str">
        <f t="shared" si="38"/>
        <v/>
      </c>
      <c r="AO188" s="143"/>
      <c r="AP188" s="143" t="str">
        <f t="shared" si="46"/>
        <v/>
      </c>
      <c r="AQ188" s="143" t="str">
        <f t="shared" ref="AQ188:AQ251" si="51">IF(AC188="","",SUM(AN188:AP188))</f>
        <v/>
      </c>
      <c r="AR188" s="15"/>
      <c r="AS188" s="15"/>
      <c r="AT188" s="147" t="str">
        <f t="shared" ref="AT188:AT251" si="52">IF(AC188="","",IF(AND(AC188&gt;=AD$34,AC188&lt;=AD$35),AC$33,IF(AND(AC188&gt;=AF$34,AC188&lt;=AF$35),AE$33,IF(AND(AC188&gt;=AH$34,AC188&lt;=AH$35),AG$33,IF(AND(AC188&gt;=AJ$34,AC188&lt;=AJ$35),AI$33,IF(AND(AC188&gt;=AL$34,AC188&lt;=AL$35),AK$33,IF(AND(AC188&gt;=AN$34,AC188&lt;=AN$35),AM$33,IF(AND(AC188&gt;=AP$34,AC188&lt;=AP$35),AO$33,IF(AND(AC188&gt;=AR$34,AC188&lt;=AR$35),AQ$33,IF(AND(AC188&gt;=AD$47,AC188&lt;=AD$48),AC$46,IF(AND(AC188&gt;=AF$47,AC188&lt;=AF$48),AE$46,IF(AND(AC188&gt;=AH$47,AC188&lt;=AH$48),AG$46,IF(AND(AC188&gt;=AJ$47,AC188&lt;=AJ$48),AI$46,IF(AND(AC188&gt;=AL$47,AC188&lt;=AL$48),AK$46,IF(AND(AC188&gt;=AN$47,AC188&lt;=AN$48),AM$46,IF(AND(AC188&gt;=AP$47,AC188&lt;=AP$48),AO$46,IF(AND(AC188&gt;=AR$47,AC188&lt;=AR$48),AQ$46,IF(AND(AC188&gt;=AD$38,AC188&lt;=AD$39),AC$37,IF(AND(AC188&gt;=AD$51,AC188&lt;=AD$52),AC$50,0)))))))))))))))))))</f>
        <v/>
      </c>
      <c r="AU188" s="145" t="str">
        <f t="shared" ref="AU188:AU251" si="53">IF(AC188="","",SUMIF($G$123:$G$302,AC$2+AC188,$N$123:$N$302))</f>
        <v/>
      </c>
      <c r="AV188" s="144" t="str">
        <f t="shared" si="47"/>
        <v/>
      </c>
      <c r="AW188" s="14"/>
    </row>
    <row r="189" spans="1:49" s="34" customFormat="1" x14ac:dyDescent="0.25">
      <c r="A189" s="14"/>
      <c r="G189" s="141" t="str">
        <f t="shared" ref="G189:G252" si="54">IF(G188="","",IF((G188+1)&gt;G$11,"",G188+1))</f>
        <v/>
      </c>
      <c r="H189" s="146" t="str">
        <f t="shared" si="39"/>
        <v/>
      </c>
      <c r="I189" s="146" t="str">
        <f t="shared" si="40"/>
        <v/>
      </c>
      <c r="J189" s="142" t="str">
        <f t="shared" ref="J189:J252" si="55">IF(G189="","",P188)</f>
        <v/>
      </c>
      <c r="K189" s="142" t="str">
        <f t="shared" ref="K189:K252" si="56">IF(G189="","",-V189)</f>
        <v/>
      </c>
      <c r="L189" s="142" t="str">
        <f t="shared" si="41"/>
        <v/>
      </c>
      <c r="M189" s="142" t="str">
        <f t="shared" si="42"/>
        <v/>
      </c>
      <c r="N189" s="142" t="str">
        <f t="shared" si="43"/>
        <v/>
      </c>
      <c r="O189" s="142" t="str">
        <f t="shared" si="48"/>
        <v/>
      </c>
      <c r="P189" s="142" t="str">
        <f t="shared" ref="P189:P252" si="57">IF(G189="","",SUM(J189,N189,O189))</f>
        <v/>
      </c>
      <c r="Q189" s="143" t="str">
        <f t="shared" ref="Q189:Q252" si="58">IF(G189="","",S188)</f>
        <v/>
      </c>
      <c r="R189" s="143" t="str">
        <f t="shared" si="49"/>
        <v/>
      </c>
      <c r="S189" s="143" t="str">
        <f t="shared" si="50"/>
        <v/>
      </c>
      <c r="T189" s="15"/>
      <c r="U189" s="15"/>
      <c r="V189" s="147" t="str">
        <f t="shared" ref="V189:V252" si="59">IF(G189="","",IF(AND(G189&gt;=H$34,G189&lt;=H$35),G$33,IF(AND(G189&gt;=J$34,G189&lt;=J$35),I$33,IF(AND(G189&gt;=L$34,G189&lt;=L$35),K$33,IF(AND(G189&gt;=N$34,G189&lt;=N$35),M$33,IF(AND(G189&gt;=P$34,G189&lt;=P$35),O$33,IF(AND(G189&gt;=R$34,G189&lt;=R$35),Q$33,IF(AND(G189&gt;=T$34,G189&lt;=T$35),S$33,IF(AND(G189&gt;=V$34,G189&lt;=V$35),U$33,IF(AND(G189&gt;=H$47,G189&lt;=H$48),G$46,IF(AND(G189&gt;=J$47,G189&lt;=J$48),I$46,IF(AND(G189&gt;=L$47,G189&lt;=L$48),K$46,IF(AND(G189&gt;=N$47,G189&lt;=N$48),M$46,IF(AND(G189&gt;=P$47,G189&lt;=P$48),O$46,IF(AND(G189&gt;=R$47,G189&lt;=R$48),Q$46,IF(AND(G189&gt;=T$47,G189&lt;=T$48),S$46,IF(AND(G189&gt;=V$47,G189&lt;=V$48),U$46,IF(AND(G189&gt;=H$38,G189&lt;=H$39),G$37,IF(AND(G189&gt;=H$51,G189&lt;=H$52),G$50,0)))))))))))))))))))</f>
        <v/>
      </c>
      <c r="W189" s="14"/>
      <c r="X189" s="15"/>
      <c r="Y189" s="15"/>
      <c r="Z189" s="15"/>
      <c r="AA189" s="15"/>
      <c r="AB189" s="15"/>
      <c r="AC189" s="141" t="str">
        <f t="shared" ref="AC189:AC252" si="60">IF(AC188="","",IF((AC188+1)&gt;AC$11,"",AC188+1))</f>
        <v/>
      </c>
      <c r="AD189" s="146" t="str">
        <f t="shared" si="44"/>
        <v/>
      </c>
      <c r="AE189" s="146" t="str">
        <f t="shared" si="45"/>
        <v/>
      </c>
      <c r="AF189" s="142" t="str">
        <f t="shared" ref="AF189:AF252" si="61">IF(AC189="","",AM188)</f>
        <v/>
      </c>
      <c r="AG189" s="142"/>
      <c r="AH189" s="142" t="str">
        <f t="shared" ref="AH189:AH252" si="62">IF(AC189="","",-AT189)</f>
        <v/>
      </c>
      <c r="AI189" s="142" t="str">
        <f t="shared" ref="AI189:AI252" si="63">IF(AC189="","",IF(OR(AND(AC189&gt;=AD$18,AC189&lt;=AD$19),AND(AC189&gt;=AF$18,AC189&lt;=AF$19),AND(AC189&gt;=AH$18,AC189&lt;=AH$19),AND(AC189&gt;=AJ$18,AC189&lt;=AJ$19),AND(AC189&gt;=AL$18,AC189&lt;=AL$19),AND(AC189&gt;=AN$18,AC189&lt;=AN$19),AND(AC189&gt;=AP$18,AC189&lt;=AP$19),AND(AC189&gt;=AR$18,AC189&lt;=AR$19)),AT189,0))</f>
        <v/>
      </c>
      <c r="AJ189" s="142" t="str">
        <f t="shared" ref="AJ189:AJ252" si="64">IF(AC189="","",IF(AND(AC189&gt;AD$42,AC189&lt;=AD$43),AC$41,IF(AND(AC189&gt;AF$42,AC189&lt;=AF$43),AE$41,IF(AND(AC189&gt;AH$42,AC189&lt;=AH$43),AG$41,IF(AND(AC189&gt;AJ$42,AC189&lt;=AJ$43),AI$41,IF(AND(AC189&gt;AL$42,AC189&lt;=AL$43),AK$41,IF(AND(AC189&gt;AN$42,AC189&lt;=AN$43),AM$41,IF(AND(AC189&gt;AP$42,AC189&lt;=AP$43),AO$41,IF(AND(AC189&gt;AR$42,AC189&lt;=AR$43),AQ$41,IF(AND(AC189&gt;AD$55,AC189&lt;=AD$56),AC$54,IF(AND(AC189&gt;AF$55,AC189&lt;=AF$56),AE$54,IF(AND(AC189&gt;AH$55,AC189&lt;=AH$56),AG$54,IF(AND(AC189&gt;AJ$55,AC189&lt;=AJ$56),AI$54,IF(AND(AC189&gt;AL$55,AC189&lt;=AL$56),AK$54,IF(AND(AC189&gt;AN$55,AC189&lt;=AN$56),AM$54,IF(AND(AC189&gt;AP$55,AC189&lt;=AP$56),AO$54,IF(AND(AC189&gt;AR$55,AC189&lt;=AR$56),AQ$54,0)))))))))))))))))</f>
        <v/>
      </c>
      <c r="AK189" s="142" t="str">
        <f t="shared" ref="AK189:AK252" si="65">IF(AC189="","",SUM(AH189:AJ189))</f>
        <v/>
      </c>
      <c r="AL189" s="142" t="str">
        <f t="shared" ref="AL189:AL252" si="66">IF(AC189="","",IF(AC$30="payable at the end",IF(AC$12="Yearly",SUM(AF189)*(AC$63*12),SUM(AF189)*(AC$63)),IF(AC$12="Yearly",SUM(AF189,AK189)*(AC$63*12),SUM(AF189,AK189)*(AC$63))))</f>
        <v/>
      </c>
      <c r="AM189" s="142" t="str">
        <f t="shared" ref="AM189:AM252" si="67">IF(AC189="","",SUM(AF189,AK189,AL189))</f>
        <v/>
      </c>
      <c r="AN189" s="143" t="str">
        <f t="shared" ref="AN189:AN252" si="68">IF(AC189="","",AQ188)</f>
        <v/>
      </c>
      <c r="AO189" s="143"/>
      <c r="AP189" s="143" t="str">
        <f t="shared" si="46"/>
        <v/>
      </c>
      <c r="AQ189" s="143" t="str">
        <f t="shared" si="51"/>
        <v/>
      </c>
      <c r="AR189" s="15"/>
      <c r="AS189" s="15"/>
      <c r="AT189" s="147" t="str">
        <f t="shared" si="52"/>
        <v/>
      </c>
      <c r="AU189" s="145" t="str">
        <f t="shared" si="53"/>
        <v/>
      </c>
      <c r="AV189" s="144" t="str">
        <f t="shared" si="47"/>
        <v/>
      </c>
      <c r="AW189" s="14"/>
    </row>
    <row r="190" spans="1:49" s="34" customFormat="1" x14ac:dyDescent="0.25">
      <c r="A190" s="14"/>
      <c r="G190" s="141" t="str">
        <f t="shared" si="54"/>
        <v/>
      </c>
      <c r="H190" s="146" t="str">
        <f t="shared" ref="H190:H253" si="69">IF(G190="","",IF(OR(I189=12,I189=""),H189+1,H189))</f>
        <v/>
      </c>
      <c r="I190" s="146" t="str">
        <f t="shared" ref="I190:I253" si="70">IF(G190="","",IF(G$12="Yearly","",IF(I189=12,1,I189+1)))</f>
        <v/>
      </c>
      <c r="J190" s="142" t="str">
        <f t="shared" si="55"/>
        <v/>
      </c>
      <c r="K190" s="142" t="str">
        <f t="shared" si="56"/>
        <v/>
      </c>
      <c r="L190" s="142" t="str">
        <f t="shared" ref="L190:L253" si="71">IF(G190="","",IF(OR(AND(G190&gt;=H$18,G190&lt;=H$19),AND(G190&gt;=J$18,G190&lt;=J$19),AND(G190&gt;=L$18,G190&lt;=L$19),AND(G190&gt;=N$18,G190&lt;=N$19),AND(G190&gt;=P$18,G190&lt;=P$19),AND(G190&gt;=R$18,G190&lt;=R$19),AND(G190&gt;=T$18,G190&lt;=T$19),AND(G190&gt;=V$18,G190&lt;=V$19)),V190,0))</f>
        <v/>
      </c>
      <c r="M190" s="142" t="str">
        <f t="shared" ref="M190:M253" si="72">IF(G190="","",IF(AND(G190&gt;H$42,G190&lt;=H$43),G$41,IF(AND(G190&gt;J$42,G190&lt;=J$43),I$41,IF(AND(G190&gt;L$42,G190&lt;=L$43),K$41,IF(AND(G190&gt;N$42,G190&lt;=N$43),M$41,IF(AND(G190&gt;P$42,G190&lt;=P$43),O$41,IF(AND(G190&gt;R$42,G190&lt;=R$43),Q$41,IF(AND(G190&gt;T$42,G190&lt;=T$43),S$41,IF(AND(G190&gt;V$42,G190&lt;=V$43),U$41,IF(AND(G190&gt;H$55,G190&lt;=H$56),G$54,IF(AND(G190&gt;J$55,G190&lt;=J$56),I$54,IF(AND(G190&gt;L$55,G190&lt;=L$56),K$54,IF(AND(G190&gt;N$55,G190&lt;=N$56),M$54,IF(AND(G190&gt;P$55,G190&lt;=P$56),O$54,IF(AND(G190&gt;R$55,G190&lt;=R$56),Q$54,IF(AND(G190&gt;T$55,G190&lt;=T$56),S$54,IF(AND(G190&gt;V$55,G190&lt;=V$56),U$54,0)))))))))))))))))</f>
        <v/>
      </c>
      <c r="N190" s="142" t="str">
        <f t="shared" ref="N190:N253" si="73">IF(G190="","",SUM(K190:M190))</f>
        <v/>
      </c>
      <c r="O190" s="142" t="str">
        <f t="shared" si="48"/>
        <v/>
      </c>
      <c r="P190" s="142" t="str">
        <f t="shared" si="57"/>
        <v/>
      </c>
      <c r="Q190" s="143" t="str">
        <f t="shared" si="58"/>
        <v/>
      </c>
      <c r="R190" s="143" t="str">
        <f t="shared" si="49"/>
        <v/>
      </c>
      <c r="S190" s="143" t="str">
        <f t="shared" si="50"/>
        <v/>
      </c>
      <c r="T190" s="15"/>
      <c r="U190" s="15"/>
      <c r="V190" s="147" t="str">
        <f t="shared" si="59"/>
        <v/>
      </c>
      <c r="W190" s="14"/>
      <c r="X190" s="15"/>
      <c r="Y190" s="15"/>
      <c r="Z190" s="15"/>
      <c r="AA190" s="15"/>
      <c r="AB190" s="15"/>
      <c r="AC190" s="141" t="str">
        <f t="shared" si="60"/>
        <v/>
      </c>
      <c r="AD190" s="146" t="str">
        <f t="shared" ref="AD190:AD253" si="74">IF(AC190="","",IF(OR(AE189=12,AE189=""),AD189+1,AD189))</f>
        <v/>
      </c>
      <c r="AE190" s="146" t="str">
        <f t="shared" ref="AE190:AE253" si="75">IF(AC190="","",IF(AC$12="Yearly","",IF(AE189=12,1,AE189+1)))</f>
        <v/>
      </c>
      <c r="AF190" s="142" t="str">
        <f t="shared" si="61"/>
        <v/>
      </c>
      <c r="AG190" s="142"/>
      <c r="AH190" s="142" t="str">
        <f t="shared" si="62"/>
        <v/>
      </c>
      <c r="AI190" s="142" t="str">
        <f t="shared" si="63"/>
        <v/>
      </c>
      <c r="AJ190" s="142" t="str">
        <f t="shared" si="64"/>
        <v/>
      </c>
      <c r="AK190" s="142" t="str">
        <f t="shared" si="65"/>
        <v/>
      </c>
      <c r="AL190" s="142" t="str">
        <f t="shared" si="66"/>
        <v/>
      </c>
      <c r="AM190" s="142" t="str">
        <f t="shared" si="67"/>
        <v/>
      </c>
      <c r="AN190" s="143" t="str">
        <f t="shared" si="68"/>
        <v/>
      </c>
      <c r="AO190" s="143"/>
      <c r="AP190" s="143" t="str">
        <f t="shared" ref="AP190:AP253" si="76">IF(AC190="","",-SUM(AN$124,AO$124)/AC$11)</f>
        <v/>
      </c>
      <c r="AQ190" s="143" t="str">
        <f t="shared" si="51"/>
        <v/>
      </c>
      <c r="AR190" s="15"/>
      <c r="AS190" s="15"/>
      <c r="AT190" s="147" t="str">
        <f t="shared" si="52"/>
        <v/>
      </c>
      <c r="AU190" s="145" t="str">
        <f t="shared" si="53"/>
        <v/>
      </c>
      <c r="AV190" s="144" t="str">
        <f t="shared" ref="AV190:AV253" si="77">IF(AC190="","",AH190-AU190)</f>
        <v/>
      </c>
      <c r="AW190" s="14"/>
    </row>
    <row r="191" spans="1:49" s="34" customFormat="1" x14ac:dyDescent="0.25">
      <c r="A191" s="14"/>
      <c r="G191" s="141" t="str">
        <f t="shared" si="54"/>
        <v/>
      </c>
      <c r="H191" s="146" t="str">
        <f t="shared" si="69"/>
        <v/>
      </c>
      <c r="I191" s="146" t="str">
        <f t="shared" si="70"/>
        <v/>
      </c>
      <c r="J191" s="142" t="str">
        <f t="shared" si="55"/>
        <v/>
      </c>
      <c r="K191" s="142" t="str">
        <f t="shared" si="56"/>
        <v/>
      </c>
      <c r="L191" s="142" t="str">
        <f t="shared" si="71"/>
        <v/>
      </c>
      <c r="M191" s="142" t="str">
        <f t="shared" si="72"/>
        <v/>
      </c>
      <c r="N191" s="142" t="str">
        <f t="shared" si="73"/>
        <v/>
      </c>
      <c r="O191" s="142" t="str">
        <f t="shared" si="48"/>
        <v/>
      </c>
      <c r="P191" s="142" t="str">
        <f t="shared" si="57"/>
        <v/>
      </c>
      <c r="Q191" s="143" t="str">
        <f t="shared" si="58"/>
        <v/>
      </c>
      <c r="R191" s="143" t="str">
        <f t="shared" si="49"/>
        <v/>
      </c>
      <c r="S191" s="143" t="str">
        <f t="shared" si="50"/>
        <v/>
      </c>
      <c r="T191" s="15"/>
      <c r="U191" s="15"/>
      <c r="V191" s="147" t="str">
        <f t="shared" si="59"/>
        <v/>
      </c>
      <c r="W191" s="14"/>
      <c r="X191" s="15"/>
      <c r="Y191" s="15"/>
      <c r="Z191" s="15"/>
      <c r="AA191" s="15"/>
      <c r="AB191" s="15"/>
      <c r="AC191" s="141" t="str">
        <f t="shared" si="60"/>
        <v/>
      </c>
      <c r="AD191" s="146" t="str">
        <f t="shared" si="74"/>
        <v/>
      </c>
      <c r="AE191" s="146" t="str">
        <f t="shared" si="75"/>
        <v/>
      </c>
      <c r="AF191" s="142" t="str">
        <f t="shared" si="61"/>
        <v/>
      </c>
      <c r="AG191" s="142"/>
      <c r="AH191" s="142" t="str">
        <f t="shared" si="62"/>
        <v/>
      </c>
      <c r="AI191" s="142" t="str">
        <f t="shared" si="63"/>
        <v/>
      </c>
      <c r="AJ191" s="142" t="str">
        <f t="shared" si="64"/>
        <v/>
      </c>
      <c r="AK191" s="142" t="str">
        <f t="shared" si="65"/>
        <v/>
      </c>
      <c r="AL191" s="142" t="str">
        <f t="shared" si="66"/>
        <v/>
      </c>
      <c r="AM191" s="142" t="str">
        <f t="shared" si="67"/>
        <v/>
      </c>
      <c r="AN191" s="143" t="str">
        <f t="shared" si="68"/>
        <v/>
      </c>
      <c r="AO191" s="143"/>
      <c r="AP191" s="143" t="str">
        <f t="shared" si="76"/>
        <v/>
      </c>
      <c r="AQ191" s="143" t="str">
        <f t="shared" si="51"/>
        <v/>
      </c>
      <c r="AR191" s="15"/>
      <c r="AS191" s="15"/>
      <c r="AT191" s="147" t="str">
        <f t="shared" si="52"/>
        <v/>
      </c>
      <c r="AU191" s="145" t="str">
        <f t="shared" si="53"/>
        <v/>
      </c>
      <c r="AV191" s="144" t="str">
        <f t="shared" si="77"/>
        <v/>
      </c>
      <c r="AW191" s="14"/>
    </row>
    <row r="192" spans="1:49" s="34" customFormat="1" x14ac:dyDescent="0.25">
      <c r="A192" s="14"/>
      <c r="G192" s="141" t="str">
        <f t="shared" si="54"/>
        <v/>
      </c>
      <c r="H192" s="146" t="str">
        <f t="shared" si="69"/>
        <v/>
      </c>
      <c r="I192" s="146" t="str">
        <f t="shared" si="70"/>
        <v/>
      </c>
      <c r="J192" s="142" t="str">
        <f t="shared" si="55"/>
        <v/>
      </c>
      <c r="K192" s="142" t="str">
        <f t="shared" si="56"/>
        <v/>
      </c>
      <c r="L192" s="142" t="str">
        <f t="shared" si="71"/>
        <v/>
      </c>
      <c r="M192" s="142" t="str">
        <f t="shared" si="72"/>
        <v/>
      </c>
      <c r="N192" s="142" t="str">
        <f t="shared" si="73"/>
        <v/>
      </c>
      <c r="O192" s="142" t="str">
        <f t="shared" si="48"/>
        <v/>
      </c>
      <c r="P192" s="142" t="str">
        <f t="shared" si="57"/>
        <v/>
      </c>
      <c r="Q192" s="143" t="str">
        <f t="shared" si="58"/>
        <v/>
      </c>
      <c r="R192" s="143" t="str">
        <f t="shared" si="49"/>
        <v/>
      </c>
      <c r="S192" s="143" t="str">
        <f t="shared" si="50"/>
        <v/>
      </c>
      <c r="T192" s="15"/>
      <c r="U192" s="15"/>
      <c r="V192" s="147" t="str">
        <f t="shared" si="59"/>
        <v/>
      </c>
      <c r="W192" s="14"/>
      <c r="X192" s="15"/>
      <c r="Y192" s="15"/>
      <c r="Z192" s="15"/>
      <c r="AA192" s="15"/>
      <c r="AB192" s="15"/>
      <c r="AC192" s="141" t="str">
        <f t="shared" si="60"/>
        <v/>
      </c>
      <c r="AD192" s="146" t="str">
        <f t="shared" si="74"/>
        <v/>
      </c>
      <c r="AE192" s="146" t="str">
        <f t="shared" si="75"/>
        <v/>
      </c>
      <c r="AF192" s="142" t="str">
        <f t="shared" si="61"/>
        <v/>
      </c>
      <c r="AG192" s="142"/>
      <c r="AH192" s="142" t="str">
        <f t="shared" si="62"/>
        <v/>
      </c>
      <c r="AI192" s="142" t="str">
        <f t="shared" si="63"/>
        <v/>
      </c>
      <c r="AJ192" s="142" t="str">
        <f t="shared" si="64"/>
        <v/>
      </c>
      <c r="AK192" s="142" t="str">
        <f t="shared" si="65"/>
        <v/>
      </c>
      <c r="AL192" s="142" t="str">
        <f t="shared" si="66"/>
        <v/>
      </c>
      <c r="AM192" s="142" t="str">
        <f t="shared" si="67"/>
        <v/>
      </c>
      <c r="AN192" s="143" t="str">
        <f t="shared" si="68"/>
        <v/>
      </c>
      <c r="AO192" s="143"/>
      <c r="AP192" s="143" t="str">
        <f t="shared" si="76"/>
        <v/>
      </c>
      <c r="AQ192" s="143" t="str">
        <f t="shared" si="51"/>
        <v/>
      </c>
      <c r="AR192" s="15"/>
      <c r="AS192" s="15"/>
      <c r="AT192" s="147" t="str">
        <f t="shared" si="52"/>
        <v/>
      </c>
      <c r="AU192" s="145" t="str">
        <f t="shared" si="53"/>
        <v/>
      </c>
      <c r="AV192" s="144" t="str">
        <f t="shared" si="77"/>
        <v/>
      </c>
      <c r="AW192" s="14"/>
    </row>
    <row r="193" spans="1:49" s="34" customFormat="1" x14ac:dyDescent="0.25">
      <c r="A193" s="14"/>
      <c r="G193" s="141" t="str">
        <f t="shared" si="54"/>
        <v/>
      </c>
      <c r="H193" s="146" t="str">
        <f t="shared" si="69"/>
        <v/>
      </c>
      <c r="I193" s="146" t="str">
        <f t="shared" si="70"/>
        <v/>
      </c>
      <c r="J193" s="142" t="str">
        <f t="shared" si="55"/>
        <v/>
      </c>
      <c r="K193" s="142" t="str">
        <f t="shared" si="56"/>
        <v/>
      </c>
      <c r="L193" s="142" t="str">
        <f t="shared" si="71"/>
        <v/>
      </c>
      <c r="M193" s="142" t="str">
        <f t="shared" si="72"/>
        <v/>
      </c>
      <c r="N193" s="142" t="str">
        <f t="shared" si="73"/>
        <v/>
      </c>
      <c r="O193" s="142" t="str">
        <f t="shared" si="48"/>
        <v/>
      </c>
      <c r="P193" s="142" t="str">
        <f t="shared" si="57"/>
        <v/>
      </c>
      <c r="Q193" s="143" t="str">
        <f t="shared" si="58"/>
        <v/>
      </c>
      <c r="R193" s="143" t="str">
        <f t="shared" si="49"/>
        <v/>
      </c>
      <c r="S193" s="143" t="str">
        <f t="shared" si="50"/>
        <v/>
      </c>
      <c r="T193" s="15"/>
      <c r="U193" s="15"/>
      <c r="V193" s="147" t="str">
        <f t="shared" si="59"/>
        <v/>
      </c>
      <c r="W193" s="14"/>
      <c r="X193" s="15"/>
      <c r="Y193" s="15"/>
      <c r="Z193" s="15"/>
      <c r="AA193" s="15"/>
      <c r="AB193" s="15"/>
      <c r="AC193" s="141" t="str">
        <f t="shared" si="60"/>
        <v/>
      </c>
      <c r="AD193" s="146" t="str">
        <f t="shared" si="74"/>
        <v/>
      </c>
      <c r="AE193" s="146" t="str">
        <f t="shared" si="75"/>
        <v/>
      </c>
      <c r="AF193" s="142" t="str">
        <f t="shared" si="61"/>
        <v/>
      </c>
      <c r="AG193" s="142"/>
      <c r="AH193" s="142" t="str">
        <f t="shared" si="62"/>
        <v/>
      </c>
      <c r="AI193" s="142" t="str">
        <f t="shared" si="63"/>
        <v/>
      </c>
      <c r="AJ193" s="142" t="str">
        <f t="shared" si="64"/>
        <v/>
      </c>
      <c r="AK193" s="142" t="str">
        <f t="shared" si="65"/>
        <v/>
      </c>
      <c r="AL193" s="142" t="str">
        <f t="shared" si="66"/>
        <v/>
      </c>
      <c r="AM193" s="142" t="str">
        <f t="shared" si="67"/>
        <v/>
      </c>
      <c r="AN193" s="143" t="str">
        <f t="shared" si="68"/>
        <v/>
      </c>
      <c r="AO193" s="143"/>
      <c r="AP193" s="143" t="str">
        <f t="shared" si="76"/>
        <v/>
      </c>
      <c r="AQ193" s="143" t="str">
        <f t="shared" si="51"/>
        <v/>
      </c>
      <c r="AR193" s="15"/>
      <c r="AS193" s="15"/>
      <c r="AT193" s="147" t="str">
        <f t="shared" si="52"/>
        <v/>
      </c>
      <c r="AU193" s="145" t="str">
        <f t="shared" si="53"/>
        <v/>
      </c>
      <c r="AV193" s="144" t="str">
        <f t="shared" si="77"/>
        <v/>
      </c>
      <c r="AW193" s="14"/>
    </row>
    <row r="194" spans="1:49" s="34" customFormat="1" x14ac:dyDescent="0.25">
      <c r="A194" s="14"/>
      <c r="G194" s="141" t="str">
        <f t="shared" si="54"/>
        <v/>
      </c>
      <c r="H194" s="146" t="str">
        <f t="shared" si="69"/>
        <v/>
      </c>
      <c r="I194" s="146" t="str">
        <f t="shared" si="70"/>
        <v/>
      </c>
      <c r="J194" s="142" t="str">
        <f t="shared" si="55"/>
        <v/>
      </c>
      <c r="K194" s="142" t="str">
        <f t="shared" si="56"/>
        <v/>
      </c>
      <c r="L194" s="142" t="str">
        <f t="shared" si="71"/>
        <v/>
      </c>
      <c r="M194" s="142" t="str">
        <f t="shared" si="72"/>
        <v/>
      </c>
      <c r="N194" s="142" t="str">
        <f t="shared" si="73"/>
        <v/>
      </c>
      <c r="O194" s="142" t="str">
        <f t="shared" si="48"/>
        <v/>
      </c>
      <c r="P194" s="142" t="str">
        <f t="shared" si="57"/>
        <v/>
      </c>
      <c r="Q194" s="143" t="str">
        <f t="shared" si="58"/>
        <v/>
      </c>
      <c r="R194" s="143" t="str">
        <f t="shared" si="49"/>
        <v/>
      </c>
      <c r="S194" s="143" t="str">
        <f t="shared" si="50"/>
        <v/>
      </c>
      <c r="T194" s="15"/>
      <c r="U194" s="15"/>
      <c r="V194" s="147" t="str">
        <f t="shared" si="59"/>
        <v/>
      </c>
      <c r="W194" s="14"/>
      <c r="X194" s="15"/>
      <c r="Y194" s="15"/>
      <c r="Z194" s="15"/>
      <c r="AA194" s="15"/>
      <c r="AB194" s="15"/>
      <c r="AC194" s="141" t="str">
        <f t="shared" si="60"/>
        <v/>
      </c>
      <c r="AD194" s="146" t="str">
        <f t="shared" si="74"/>
        <v/>
      </c>
      <c r="AE194" s="146" t="str">
        <f t="shared" si="75"/>
        <v/>
      </c>
      <c r="AF194" s="142" t="str">
        <f t="shared" si="61"/>
        <v/>
      </c>
      <c r="AG194" s="142"/>
      <c r="AH194" s="142" t="str">
        <f t="shared" si="62"/>
        <v/>
      </c>
      <c r="AI194" s="142" t="str">
        <f t="shared" si="63"/>
        <v/>
      </c>
      <c r="AJ194" s="142" t="str">
        <f t="shared" si="64"/>
        <v/>
      </c>
      <c r="AK194" s="142" t="str">
        <f t="shared" si="65"/>
        <v/>
      </c>
      <c r="AL194" s="142" t="str">
        <f t="shared" si="66"/>
        <v/>
      </c>
      <c r="AM194" s="142" t="str">
        <f t="shared" si="67"/>
        <v/>
      </c>
      <c r="AN194" s="143" t="str">
        <f t="shared" si="68"/>
        <v/>
      </c>
      <c r="AO194" s="143"/>
      <c r="AP194" s="143" t="str">
        <f t="shared" si="76"/>
        <v/>
      </c>
      <c r="AQ194" s="143" t="str">
        <f t="shared" si="51"/>
        <v/>
      </c>
      <c r="AR194" s="15"/>
      <c r="AS194" s="15"/>
      <c r="AT194" s="147" t="str">
        <f t="shared" si="52"/>
        <v/>
      </c>
      <c r="AU194" s="145" t="str">
        <f t="shared" si="53"/>
        <v/>
      </c>
      <c r="AV194" s="144" t="str">
        <f t="shared" si="77"/>
        <v/>
      </c>
      <c r="AW194" s="14"/>
    </row>
    <row r="195" spans="1:49" s="34" customFormat="1" x14ac:dyDescent="0.25">
      <c r="A195" s="14"/>
      <c r="G195" s="141" t="str">
        <f t="shared" si="54"/>
        <v/>
      </c>
      <c r="H195" s="146" t="str">
        <f t="shared" si="69"/>
        <v/>
      </c>
      <c r="I195" s="146" t="str">
        <f t="shared" si="70"/>
        <v/>
      </c>
      <c r="J195" s="142" t="str">
        <f t="shared" si="55"/>
        <v/>
      </c>
      <c r="K195" s="142" t="str">
        <f t="shared" si="56"/>
        <v/>
      </c>
      <c r="L195" s="142" t="str">
        <f t="shared" si="71"/>
        <v/>
      </c>
      <c r="M195" s="142" t="str">
        <f t="shared" si="72"/>
        <v/>
      </c>
      <c r="N195" s="142" t="str">
        <f t="shared" si="73"/>
        <v/>
      </c>
      <c r="O195" s="142" t="str">
        <f t="shared" si="48"/>
        <v/>
      </c>
      <c r="P195" s="142" t="str">
        <f t="shared" si="57"/>
        <v/>
      </c>
      <c r="Q195" s="143" t="str">
        <f t="shared" si="58"/>
        <v/>
      </c>
      <c r="R195" s="143" t="str">
        <f t="shared" si="49"/>
        <v/>
      </c>
      <c r="S195" s="143" t="str">
        <f t="shared" si="50"/>
        <v/>
      </c>
      <c r="T195" s="15"/>
      <c r="U195" s="15"/>
      <c r="V195" s="147" t="str">
        <f t="shared" si="59"/>
        <v/>
      </c>
      <c r="W195" s="14"/>
      <c r="X195" s="15"/>
      <c r="Y195" s="15"/>
      <c r="Z195" s="15"/>
      <c r="AA195" s="15"/>
      <c r="AB195" s="15"/>
      <c r="AC195" s="141" t="str">
        <f t="shared" si="60"/>
        <v/>
      </c>
      <c r="AD195" s="146" t="str">
        <f t="shared" si="74"/>
        <v/>
      </c>
      <c r="AE195" s="146" t="str">
        <f t="shared" si="75"/>
        <v/>
      </c>
      <c r="AF195" s="142" t="str">
        <f t="shared" si="61"/>
        <v/>
      </c>
      <c r="AG195" s="142"/>
      <c r="AH195" s="142" t="str">
        <f t="shared" si="62"/>
        <v/>
      </c>
      <c r="AI195" s="142" t="str">
        <f t="shared" si="63"/>
        <v/>
      </c>
      <c r="AJ195" s="142" t="str">
        <f t="shared" si="64"/>
        <v/>
      </c>
      <c r="AK195" s="142" t="str">
        <f t="shared" si="65"/>
        <v/>
      </c>
      <c r="AL195" s="142" t="str">
        <f t="shared" si="66"/>
        <v/>
      </c>
      <c r="AM195" s="142" t="str">
        <f t="shared" si="67"/>
        <v/>
      </c>
      <c r="AN195" s="143" t="str">
        <f t="shared" si="68"/>
        <v/>
      </c>
      <c r="AO195" s="143"/>
      <c r="AP195" s="143" t="str">
        <f t="shared" si="76"/>
        <v/>
      </c>
      <c r="AQ195" s="143" t="str">
        <f t="shared" si="51"/>
        <v/>
      </c>
      <c r="AR195" s="15"/>
      <c r="AS195" s="15"/>
      <c r="AT195" s="147" t="str">
        <f t="shared" si="52"/>
        <v/>
      </c>
      <c r="AU195" s="145" t="str">
        <f t="shared" si="53"/>
        <v/>
      </c>
      <c r="AV195" s="144" t="str">
        <f t="shared" si="77"/>
        <v/>
      </c>
      <c r="AW195" s="14"/>
    </row>
    <row r="196" spans="1:49" s="34" customFormat="1" x14ac:dyDescent="0.25">
      <c r="A196" s="14"/>
      <c r="G196" s="141" t="str">
        <f t="shared" si="54"/>
        <v/>
      </c>
      <c r="H196" s="146" t="str">
        <f t="shared" si="69"/>
        <v/>
      </c>
      <c r="I196" s="146" t="str">
        <f t="shared" si="70"/>
        <v/>
      </c>
      <c r="J196" s="142" t="str">
        <f t="shared" si="55"/>
        <v/>
      </c>
      <c r="K196" s="142" t="str">
        <f t="shared" si="56"/>
        <v/>
      </c>
      <c r="L196" s="142" t="str">
        <f t="shared" si="71"/>
        <v/>
      </c>
      <c r="M196" s="142" t="str">
        <f t="shared" si="72"/>
        <v/>
      </c>
      <c r="N196" s="142" t="str">
        <f t="shared" si="73"/>
        <v/>
      </c>
      <c r="O196" s="142" t="str">
        <f t="shared" si="48"/>
        <v/>
      </c>
      <c r="P196" s="142" t="str">
        <f t="shared" si="57"/>
        <v/>
      </c>
      <c r="Q196" s="143" t="str">
        <f t="shared" si="58"/>
        <v/>
      </c>
      <c r="R196" s="143" t="str">
        <f t="shared" si="49"/>
        <v/>
      </c>
      <c r="S196" s="143" t="str">
        <f t="shared" si="50"/>
        <v/>
      </c>
      <c r="T196" s="15"/>
      <c r="U196" s="15"/>
      <c r="V196" s="147" t="str">
        <f t="shared" si="59"/>
        <v/>
      </c>
      <c r="W196" s="14"/>
      <c r="X196" s="15"/>
      <c r="Y196" s="15"/>
      <c r="Z196" s="15"/>
      <c r="AA196" s="15"/>
      <c r="AB196" s="15"/>
      <c r="AC196" s="141" t="str">
        <f t="shared" si="60"/>
        <v/>
      </c>
      <c r="AD196" s="146" t="str">
        <f t="shared" si="74"/>
        <v/>
      </c>
      <c r="AE196" s="146" t="str">
        <f t="shared" si="75"/>
        <v/>
      </c>
      <c r="AF196" s="142" t="str">
        <f t="shared" si="61"/>
        <v/>
      </c>
      <c r="AG196" s="142"/>
      <c r="AH196" s="142" t="str">
        <f t="shared" si="62"/>
        <v/>
      </c>
      <c r="AI196" s="142" t="str">
        <f t="shared" si="63"/>
        <v/>
      </c>
      <c r="AJ196" s="142" t="str">
        <f t="shared" si="64"/>
        <v/>
      </c>
      <c r="AK196" s="142" t="str">
        <f t="shared" si="65"/>
        <v/>
      </c>
      <c r="AL196" s="142" t="str">
        <f t="shared" si="66"/>
        <v/>
      </c>
      <c r="AM196" s="142" t="str">
        <f t="shared" si="67"/>
        <v/>
      </c>
      <c r="AN196" s="143" t="str">
        <f t="shared" si="68"/>
        <v/>
      </c>
      <c r="AO196" s="143"/>
      <c r="AP196" s="143" t="str">
        <f t="shared" si="76"/>
        <v/>
      </c>
      <c r="AQ196" s="143" t="str">
        <f t="shared" si="51"/>
        <v/>
      </c>
      <c r="AR196" s="15"/>
      <c r="AS196" s="15"/>
      <c r="AT196" s="147" t="str">
        <f t="shared" si="52"/>
        <v/>
      </c>
      <c r="AU196" s="145" t="str">
        <f t="shared" si="53"/>
        <v/>
      </c>
      <c r="AV196" s="144" t="str">
        <f t="shared" si="77"/>
        <v/>
      </c>
      <c r="AW196" s="14"/>
    </row>
    <row r="197" spans="1:49" s="34" customFormat="1" x14ac:dyDescent="0.25">
      <c r="A197" s="14"/>
      <c r="G197" s="141" t="str">
        <f t="shared" si="54"/>
        <v/>
      </c>
      <c r="H197" s="146" t="str">
        <f t="shared" si="69"/>
        <v/>
      </c>
      <c r="I197" s="146" t="str">
        <f t="shared" si="70"/>
        <v/>
      </c>
      <c r="J197" s="142" t="str">
        <f t="shared" si="55"/>
        <v/>
      </c>
      <c r="K197" s="142" t="str">
        <f t="shared" si="56"/>
        <v/>
      </c>
      <c r="L197" s="142" t="str">
        <f t="shared" si="71"/>
        <v/>
      </c>
      <c r="M197" s="142" t="str">
        <f t="shared" si="72"/>
        <v/>
      </c>
      <c r="N197" s="142" t="str">
        <f t="shared" si="73"/>
        <v/>
      </c>
      <c r="O197" s="142" t="str">
        <f t="shared" si="48"/>
        <v/>
      </c>
      <c r="P197" s="142" t="str">
        <f t="shared" si="57"/>
        <v/>
      </c>
      <c r="Q197" s="143" t="str">
        <f t="shared" si="58"/>
        <v/>
      </c>
      <c r="R197" s="143" t="str">
        <f t="shared" si="49"/>
        <v/>
      </c>
      <c r="S197" s="143" t="str">
        <f t="shared" si="50"/>
        <v/>
      </c>
      <c r="T197" s="15"/>
      <c r="U197" s="15"/>
      <c r="V197" s="147" t="str">
        <f t="shared" si="59"/>
        <v/>
      </c>
      <c r="W197" s="14"/>
      <c r="X197" s="15"/>
      <c r="Y197" s="15"/>
      <c r="Z197" s="15"/>
      <c r="AA197" s="15"/>
      <c r="AB197" s="15"/>
      <c r="AC197" s="141" t="str">
        <f t="shared" si="60"/>
        <v/>
      </c>
      <c r="AD197" s="146" t="str">
        <f t="shared" si="74"/>
        <v/>
      </c>
      <c r="AE197" s="146" t="str">
        <f t="shared" si="75"/>
        <v/>
      </c>
      <c r="AF197" s="142" t="str">
        <f t="shared" si="61"/>
        <v/>
      </c>
      <c r="AG197" s="142"/>
      <c r="AH197" s="142" t="str">
        <f t="shared" si="62"/>
        <v/>
      </c>
      <c r="AI197" s="142" t="str">
        <f t="shared" si="63"/>
        <v/>
      </c>
      <c r="AJ197" s="142" t="str">
        <f t="shared" si="64"/>
        <v/>
      </c>
      <c r="AK197" s="142" t="str">
        <f t="shared" si="65"/>
        <v/>
      </c>
      <c r="AL197" s="142" t="str">
        <f t="shared" si="66"/>
        <v/>
      </c>
      <c r="AM197" s="142" t="str">
        <f t="shared" si="67"/>
        <v/>
      </c>
      <c r="AN197" s="143" t="str">
        <f t="shared" si="68"/>
        <v/>
      </c>
      <c r="AO197" s="143"/>
      <c r="AP197" s="143" t="str">
        <f t="shared" si="76"/>
        <v/>
      </c>
      <c r="AQ197" s="143" t="str">
        <f t="shared" si="51"/>
        <v/>
      </c>
      <c r="AR197" s="15"/>
      <c r="AS197" s="15"/>
      <c r="AT197" s="147" t="str">
        <f t="shared" si="52"/>
        <v/>
      </c>
      <c r="AU197" s="145" t="str">
        <f t="shared" si="53"/>
        <v/>
      </c>
      <c r="AV197" s="144" t="str">
        <f t="shared" si="77"/>
        <v/>
      </c>
      <c r="AW197" s="14"/>
    </row>
    <row r="198" spans="1:49" s="34" customFormat="1" x14ac:dyDescent="0.25">
      <c r="A198" s="14"/>
      <c r="G198" s="141" t="str">
        <f t="shared" si="54"/>
        <v/>
      </c>
      <c r="H198" s="146" t="str">
        <f t="shared" si="69"/>
        <v/>
      </c>
      <c r="I198" s="146" t="str">
        <f t="shared" si="70"/>
        <v/>
      </c>
      <c r="J198" s="142" t="str">
        <f t="shared" si="55"/>
        <v/>
      </c>
      <c r="K198" s="142" t="str">
        <f t="shared" si="56"/>
        <v/>
      </c>
      <c r="L198" s="142" t="str">
        <f t="shared" si="71"/>
        <v/>
      </c>
      <c r="M198" s="142" t="str">
        <f t="shared" si="72"/>
        <v/>
      </c>
      <c r="N198" s="142" t="str">
        <f t="shared" si="73"/>
        <v/>
      </c>
      <c r="O198" s="142" t="str">
        <f t="shared" si="48"/>
        <v/>
      </c>
      <c r="P198" s="142" t="str">
        <f t="shared" si="57"/>
        <v/>
      </c>
      <c r="Q198" s="143" t="str">
        <f t="shared" si="58"/>
        <v/>
      </c>
      <c r="R198" s="143" t="str">
        <f t="shared" si="49"/>
        <v/>
      </c>
      <c r="S198" s="143" t="str">
        <f t="shared" si="50"/>
        <v/>
      </c>
      <c r="T198" s="15"/>
      <c r="U198" s="15"/>
      <c r="V198" s="147" t="str">
        <f t="shared" si="59"/>
        <v/>
      </c>
      <c r="W198" s="14"/>
      <c r="X198" s="15"/>
      <c r="Y198" s="15"/>
      <c r="Z198" s="15"/>
      <c r="AA198" s="15"/>
      <c r="AB198" s="15"/>
      <c r="AC198" s="141" t="str">
        <f t="shared" si="60"/>
        <v/>
      </c>
      <c r="AD198" s="146" t="str">
        <f t="shared" si="74"/>
        <v/>
      </c>
      <c r="AE198" s="146" t="str">
        <f t="shared" si="75"/>
        <v/>
      </c>
      <c r="AF198" s="142" t="str">
        <f t="shared" si="61"/>
        <v/>
      </c>
      <c r="AG198" s="142"/>
      <c r="AH198" s="142" t="str">
        <f t="shared" si="62"/>
        <v/>
      </c>
      <c r="AI198" s="142" t="str">
        <f t="shared" si="63"/>
        <v/>
      </c>
      <c r="AJ198" s="142" t="str">
        <f t="shared" si="64"/>
        <v/>
      </c>
      <c r="AK198" s="142" t="str">
        <f t="shared" si="65"/>
        <v/>
      </c>
      <c r="AL198" s="142" t="str">
        <f t="shared" si="66"/>
        <v/>
      </c>
      <c r="AM198" s="142" t="str">
        <f t="shared" si="67"/>
        <v/>
      </c>
      <c r="AN198" s="143" t="str">
        <f t="shared" si="68"/>
        <v/>
      </c>
      <c r="AO198" s="143"/>
      <c r="AP198" s="143" t="str">
        <f t="shared" si="76"/>
        <v/>
      </c>
      <c r="AQ198" s="143" t="str">
        <f t="shared" si="51"/>
        <v/>
      </c>
      <c r="AR198" s="15"/>
      <c r="AS198" s="15"/>
      <c r="AT198" s="147" t="str">
        <f t="shared" si="52"/>
        <v/>
      </c>
      <c r="AU198" s="145" t="str">
        <f t="shared" si="53"/>
        <v/>
      </c>
      <c r="AV198" s="144" t="str">
        <f t="shared" si="77"/>
        <v/>
      </c>
      <c r="AW198" s="14"/>
    </row>
    <row r="199" spans="1:49" s="34" customFormat="1" x14ac:dyDescent="0.25">
      <c r="A199" s="14"/>
      <c r="G199" s="141" t="str">
        <f t="shared" si="54"/>
        <v/>
      </c>
      <c r="H199" s="146" t="str">
        <f t="shared" si="69"/>
        <v/>
      </c>
      <c r="I199" s="146" t="str">
        <f t="shared" si="70"/>
        <v/>
      </c>
      <c r="J199" s="142" t="str">
        <f t="shared" si="55"/>
        <v/>
      </c>
      <c r="K199" s="142" t="str">
        <f t="shared" si="56"/>
        <v/>
      </c>
      <c r="L199" s="142" t="str">
        <f t="shared" si="71"/>
        <v/>
      </c>
      <c r="M199" s="142" t="str">
        <f t="shared" si="72"/>
        <v/>
      </c>
      <c r="N199" s="142" t="str">
        <f t="shared" si="73"/>
        <v/>
      </c>
      <c r="O199" s="142" t="str">
        <f t="shared" si="48"/>
        <v/>
      </c>
      <c r="P199" s="142" t="str">
        <f t="shared" si="57"/>
        <v/>
      </c>
      <c r="Q199" s="143" t="str">
        <f t="shared" si="58"/>
        <v/>
      </c>
      <c r="R199" s="143" t="str">
        <f t="shared" si="49"/>
        <v/>
      </c>
      <c r="S199" s="143" t="str">
        <f t="shared" si="50"/>
        <v/>
      </c>
      <c r="T199" s="15"/>
      <c r="U199" s="15"/>
      <c r="V199" s="147" t="str">
        <f t="shared" si="59"/>
        <v/>
      </c>
      <c r="W199" s="14"/>
      <c r="X199" s="15"/>
      <c r="Y199" s="15"/>
      <c r="Z199" s="15"/>
      <c r="AA199" s="15"/>
      <c r="AB199" s="15"/>
      <c r="AC199" s="141" t="str">
        <f t="shared" si="60"/>
        <v/>
      </c>
      <c r="AD199" s="146" t="str">
        <f t="shared" si="74"/>
        <v/>
      </c>
      <c r="AE199" s="146" t="str">
        <f t="shared" si="75"/>
        <v/>
      </c>
      <c r="AF199" s="142" t="str">
        <f t="shared" si="61"/>
        <v/>
      </c>
      <c r="AG199" s="142"/>
      <c r="AH199" s="142" t="str">
        <f t="shared" si="62"/>
        <v/>
      </c>
      <c r="AI199" s="142" t="str">
        <f t="shared" si="63"/>
        <v/>
      </c>
      <c r="AJ199" s="142" t="str">
        <f t="shared" si="64"/>
        <v/>
      </c>
      <c r="AK199" s="142" t="str">
        <f t="shared" si="65"/>
        <v/>
      </c>
      <c r="AL199" s="142" t="str">
        <f t="shared" si="66"/>
        <v/>
      </c>
      <c r="AM199" s="142" t="str">
        <f t="shared" si="67"/>
        <v/>
      </c>
      <c r="AN199" s="143" t="str">
        <f t="shared" si="68"/>
        <v/>
      </c>
      <c r="AO199" s="143"/>
      <c r="AP199" s="143" t="str">
        <f t="shared" si="76"/>
        <v/>
      </c>
      <c r="AQ199" s="143" t="str">
        <f t="shared" si="51"/>
        <v/>
      </c>
      <c r="AR199" s="15"/>
      <c r="AS199" s="15"/>
      <c r="AT199" s="147" t="str">
        <f t="shared" si="52"/>
        <v/>
      </c>
      <c r="AU199" s="145" t="str">
        <f t="shared" si="53"/>
        <v/>
      </c>
      <c r="AV199" s="144" t="str">
        <f t="shared" si="77"/>
        <v/>
      </c>
      <c r="AW199" s="14"/>
    </row>
    <row r="200" spans="1:49" s="34" customFormat="1" x14ac:dyDescent="0.25">
      <c r="A200" s="14"/>
      <c r="G200" s="141" t="str">
        <f t="shared" si="54"/>
        <v/>
      </c>
      <c r="H200" s="146" t="str">
        <f t="shared" si="69"/>
        <v/>
      </c>
      <c r="I200" s="146" t="str">
        <f t="shared" si="70"/>
        <v/>
      </c>
      <c r="J200" s="142" t="str">
        <f t="shared" si="55"/>
        <v/>
      </c>
      <c r="K200" s="142" t="str">
        <f t="shared" si="56"/>
        <v/>
      </c>
      <c r="L200" s="142" t="str">
        <f t="shared" si="71"/>
        <v/>
      </c>
      <c r="M200" s="142" t="str">
        <f t="shared" si="72"/>
        <v/>
      </c>
      <c r="N200" s="142" t="str">
        <f t="shared" si="73"/>
        <v/>
      </c>
      <c r="O200" s="142" t="str">
        <f t="shared" si="48"/>
        <v/>
      </c>
      <c r="P200" s="142" t="str">
        <f t="shared" si="57"/>
        <v/>
      </c>
      <c r="Q200" s="143" t="str">
        <f t="shared" si="58"/>
        <v/>
      </c>
      <c r="R200" s="143" t="str">
        <f t="shared" si="49"/>
        <v/>
      </c>
      <c r="S200" s="143" t="str">
        <f t="shared" si="50"/>
        <v/>
      </c>
      <c r="T200" s="15"/>
      <c r="U200" s="15"/>
      <c r="V200" s="147" t="str">
        <f t="shared" si="59"/>
        <v/>
      </c>
      <c r="W200" s="14"/>
      <c r="X200" s="15"/>
      <c r="Y200" s="15"/>
      <c r="Z200" s="15"/>
      <c r="AA200" s="15"/>
      <c r="AB200" s="15"/>
      <c r="AC200" s="141" t="str">
        <f t="shared" si="60"/>
        <v/>
      </c>
      <c r="AD200" s="146" t="str">
        <f t="shared" si="74"/>
        <v/>
      </c>
      <c r="AE200" s="146" t="str">
        <f t="shared" si="75"/>
        <v/>
      </c>
      <c r="AF200" s="142" t="str">
        <f t="shared" si="61"/>
        <v/>
      </c>
      <c r="AG200" s="142"/>
      <c r="AH200" s="142" t="str">
        <f t="shared" si="62"/>
        <v/>
      </c>
      <c r="AI200" s="142" t="str">
        <f t="shared" si="63"/>
        <v/>
      </c>
      <c r="AJ200" s="142" t="str">
        <f t="shared" si="64"/>
        <v/>
      </c>
      <c r="AK200" s="142" t="str">
        <f t="shared" si="65"/>
        <v/>
      </c>
      <c r="AL200" s="142" t="str">
        <f t="shared" si="66"/>
        <v/>
      </c>
      <c r="AM200" s="142" t="str">
        <f t="shared" si="67"/>
        <v/>
      </c>
      <c r="AN200" s="143" t="str">
        <f t="shared" si="68"/>
        <v/>
      </c>
      <c r="AO200" s="143"/>
      <c r="AP200" s="143" t="str">
        <f t="shared" si="76"/>
        <v/>
      </c>
      <c r="AQ200" s="143" t="str">
        <f t="shared" si="51"/>
        <v/>
      </c>
      <c r="AR200" s="15"/>
      <c r="AS200" s="15"/>
      <c r="AT200" s="147" t="str">
        <f t="shared" si="52"/>
        <v/>
      </c>
      <c r="AU200" s="145" t="str">
        <f t="shared" si="53"/>
        <v/>
      </c>
      <c r="AV200" s="144" t="str">
        <f t="shared" si="77"/>
        <v/>
      </c>
      <c r="AW200" s="14"/>
    </row>
    <row r="201" spans="1:49" s="34" customFormat="1" x14ac:dyDescent="0.25">
      <c r="A201" s="14"/>
      <c r="G201" s="141" t="str">
        <f t="shared" si="54"/>
        <v/>
      </c>
      <c r="H201" s="146" t="str">
        <f t="shared" si="69"/>
        <v/>
      </c>
      <c r="I201" s="146" t="str">
        <f t="shared" si="70"/>
        <v/>
      </c>
      <c r="J201" s="142" t="str">
        <f t="shared" si="55"/>
        <v/>
      </c>
      <c r="K201" s="142" t="str">
        <f t="shared" si="56"/>
        <v/>
      </c>
      <c r="L201" s="142" t="str">
        <f t="shared" si="71"/>
        <v/>
      </c>
      <c r="M201" s="142" t="str">
        <f t="shared" si="72"/>
        <v/>
      </c>
      <c r="N201" s="142" t="str">
        <f t="shared" si="73"/>
        <v/>
      </c>
      <c r="O201" s="142" t="str">
        <f t="shared" si="48"/>
        <v/>
      </c>
      <c r="P201" s="142" t="str">
        <f t="shared" si="57"/>
        <v/>
      </c>
      <c r="Q201" s="143" t="str">
        <f t="shared" si="58"/>
        <v/>
      </c>
      <c r="R201" s="143" t="str">
        <f t="shared" si="49"/>
        <v/>
      </c>
      <c r="S201" s="143" t="str">
        <f t="shared" si="50"/>
        <v/>
      </c>
      <c r="T201" s="15"/>
      <c r="U201" s="15"/>
      <c r="V201" s="147" t="str">
        <f t="shared" si="59"/>
        <v/>
      </c>
      <c r="W201" s="14"/>
      <c r="X201" s="15"/>
      <c r="Y201" s="15"/>
      <c r="Z201" s="15"/>
      <c r="AA201" s="15"/>
      <c r="AB201" s="15"/>
      <c r="AC201" s="141" t="str">
        <f t="shared" si="60"/>
        <v/>
      </c>
      <c r="AD201" s="146" t="str">
        <f t="shared" si="74"/>
        <v/>
      </c>
      <c r="AE201" s="146" t="str">
        <f t="shared" si="75"/>
        <v/>
      </c>
      <c r="AF201" s="142" t="str">
        <f t="shared" si="61"/>
        <v/>
      </c>
      <c r="AG201" s="142"/>
      <c r="AH201" s="142" t="str">
        <f t="shared" si="62"/>
        <v/>
      </c>
      <c r="AI201" s="142" t="str">
        <f t="shared" si="63"/>
        <v/>
      </c>
      <c r="AJ201" s="142" t="str">
        <f t="shared" si="64"/>
        <v/>
      </c>
      <c r="AK201" s="142" t="str">
        <f t="shared" si="65"/>
        <v/>
      </c>
      <c r="AL201" s="142" t="str">
        <f t="shared" si="66"/>
        <v/>
      </c>
      <c r="AM201" s="142" t="str">
        <f t="shared" si="67"/>
        <v/>
      </c>
      <c r="AN201" s="143" t="str">
        <f t="shared" si="68"/>
        <v/>
      </c>
      <c r="AO201" s="143"/>
      <c r="AP201" s="143" t="str">
        <f t="shared" si="76"/>
        <v/>
      </c>
      <c r="AQ201" s="143" t="str">
        <f t="shared" si="51"/>
        <v/>
      </c>
      <c r="AR201" s="15"/>
      <c r="AS201" s="15"/>
      <c r="AT201" s="147" t="str">
        <f t="shared" si="52"/>
        <v/>
      </c>
      <c r="AU201" s="145" t="str">
        <f t="shared" si="53"/>
        <v/>
      </c>
      <c r="AV201" s="144" t="str">
        <f t="shared" si="77"/>
        <v/>
      </c>
      <c r="AW201" s="14"/>
    </row>
    <row r="202" spans="1:49" s="34" customFormat="1" x14ac:dyDescent="0.25">
      <c r="A202" s="14"/>
      <c r="G202" s="141" t="str">
        <f t="shared" si="54"/>
        <v/>
      </c>
      <c r="H202" s="146" t="str">
        <f t="shared" si="69"/>
        <v/>
      </c>
      <c r="I202" s="146" t="str">
        <f t="shared" si="70"/>
        <v/>
      </c>
      <c r="J202" s="142" t="str">
        <f t="shared" si="55"/>
        <v/>
      </c>
      <c r="K202" s="142" t="str">
        <f t="shared" si="56"/>
        <v/>
      </c>
      <c r="L202" s="142" t="str">
        <f t="shared" si="71"/>
        <v/>
      </c>
      <c r="M202" s="142" t="str">
        <f t="shared" si="72"/>
        <v/>
      </c>
      <c r="N202" s="142" t="str">
        <f t="shared" si="73"/>
        <v/>
      </c>
      <c r="O202" s="142" t="str">
        <f t="shared" si="48"/>
        <v/>
      </c>
      <c r="P202" s="142" t="str">
        <f t="shared" si="57"/>
        <v/>
      </c>
      <c r="Q202" s="143" t="str">
        <f t="shared" si="58"/>
        <v/>
      </c>
      <c r="R202" s="143" t="str">
        <f t="shared" si="49"/>
        <v/>
      </c>
      <c r="S202" s="143" t="str">
        <f t="shared" si="50"/>
        <v/>
      </c>
      <c r="T202" s="15"/>
      <c r="U202" s="15"/>
      <c r="V202" s="147" t="str">
        <f t="shared" si="59"/>
        <v/>
      </c>
      <c r="W202" s="14"/>
      <c r="X202" s="15"/>
      <c r="Y202" s="15"/>
      <c r="Z202" s="15"/>
      <c r="AA202" s="15"/>
      <c r="AB202" s="15"/>
      <c r="AC202" s="141" t="str">
        <f t="shared" si="60"/>
        <v/>
      </c>
      <c r="AD202" s="146" t="str">
        <f t="shared" si="74"/>
        <v/>
      </c>
      <c r="AE202" s="146" t="str">
        <f t="shared" si="75"/>
        <v/>
      </c>
      <c r="AF202" s="142" t="str">
        <f t="shared" si="61"/>
        <v/>
      </c>
      <c r="AG202" s="142"/>
      <c r="AH202" s="142" t="str">
        <f t="shared" si="62"/>
        <v/>
      </c>
      <c r="AI202" s="142" t="str">
        <f t="shared" si="63"/>
        <v/>
      </c>
      <c r="AJ202" s="142" t="str">
        <f t="shared" si="64"/>
        <v/>
      </c>
      <c r="AK202" s="142" t="str">
        <f t="shared" si="65"/>
        <v/>
      </c>
      <c r="AL202" s="142" t="str">
        <f t="shared" si="66"/>
        <v/>
      </c>
      <c r="AM202" s="142" t="str">
        <f t="shared" si="67"/>
        <v/>
      </c>
      <c r="AN202" s="143" t="str">
        <f t="shared" si="68"/>
        <v/>
      </c>
      <c r="AO202" s="143"/>
      <c r="AP202" s="143" t="str">
        <f t="shared" si="76"/>
        <v/>
      </c>
      <c r="AQ202" s="143" t="str">
        <f t="shared" si="51"/>
        <v/>
      </c>
      <c r="AR202" s="15"/>
      <c r="AS202" s="15"/>
      <c r="AT202" s="147" t="str">
        <f t="shared" si="52"/>
        <v/>
      </c>
      <c r="AU202" s="145" t="str">
        <f t="shared" si="53"/>
        <v/>
      </c>
      <c r="AV202" s="144" t="str">
        <f t="shared" si="77"/>
        <v/>
      </c>
      <c r="AW202" s="14"/>
    </row>
    <row r="203" spans="1:49" s="34" customFormat="1" x14ac:dyDescent="0.25">
      <c r="A203" s="14"/>
      <c r="G203" s="141" t="str">
        <f t="shared" si="54"/>
        <v/>
      </c>
      <c r="H203" s="146" t="str">
        <f t="shared" si="69"/>
        <v/>
      </c>
      <c r="I203" s="146" t="str">
        <f t="shared" si="70"/>
        <v/>
      </c>
      <c r="J203" s="142" t="str">
        <f t="shared" si="55"/>
        <v/>
      </c>
      <c r="K203" s="142" t="str">
        <f t="shared" si="56"/>
        <v/>
      </c>
      <c r="L203" s="142" t="str">
        <f t="shared" si="71"/>
        <v/>
      </c>
      <c r="M203" s="142" t="str">
        <f t="shared" si="72"/>
        <v/>
      </c>
      <c r="N203" s="142" t="str">
        <f t="shared" si="73"/>
        <v/>
      </c>
      <c r="O203" s="142" t="str">
        <f t="shared" si="48"/>
        <v/>
      </c>
      <c r="P203" s="142" t="str">
        <f t="shared" si="57"/>
        <v/>
      </c>
      <c r="Q203" s="143" t="str">
        <f t="shared" si="58"/>
        <v/>
      </c>
      <c r="R203" s="143" t="str">
        <f t="shared" si="49"/>
        <v/>
      </c>
      <c r="S203" s="143" t="str">
        <f t="shared" si="50"/>
        <v/>
      </c>
      <c r="T203" s="15"/>
      <c r="U203" s="15"/>
      <c r="V203" s="147" t="str">
        <f t="shared" si="59"/>
        <v/>
      </c>
      <c r="W203" s="14"/>
      <c r="X203" s="15"/>
      <c r="Y203" s="15"/>
      <c r="Z203" s="15"/>
      <c r="AA203" s="15"/>
      <c r="AB203" s="15"/>
      <c r="AC203" s="141" t="str">
        <f t="shared" si="60"/>
        <v/>
      </c>
      <c r="AD203" s="146" t="str">
        <f t="shared" si="74"/>
        <v/>
      </c>
      <c r="AE203" s="146" t="str">
        <f t="shared" si="75"/>
        <v/>
      </c>
      <c r="AF203" s="142" t="str">
        <f t="shared" si="61"/>
        <v/>
      </c>
      <c r="AG203" s="142"/>
      <c r="AH203" s="142" t="str">
        <f t="shared" si="62"/>
        <v/>
      </c>
      <c r="AI203" s="142" t="str">
        <f t="shared" si="63"/>
        <v/>
      </c>
      <c r="AJ203" s="142" t="str">
        <f t="shared" si="64"/>
        <v/>
      </c>
      <c r="AK203" s="142" t="str">
        <f t="shared" si="65"/>
        <v/>
      </c>
      <c r="AL203" s="142" t="str">
        <f t="shared" si="66"/>
        <v/>
      </c>
      <c r="AM203" s="142" t="str">
        <f t="shared" si="67"/>
        <v/>
      </c>
      <c r="AN203" s="143" t="str">
        <f t="shared" si="68"/>
        <v/>
      </c>
      <c r="AO203" s="143"/>
      <c r="AP203" s="143" t="str">
        <f t="shared" si="76"/>
        <v/>
      </c>
      <c r="AQ203" s="143" t="str">
        <f t="shared" si="51"/>
        <v/>
      </c>
      <c r="AR203" s="15"/>
      <c r="AS203" s="15"/>
      <c r="AT203" s="147" t="str">
        <f t="shared" si="52"/>
        <v/>
      </c>
      <c r="AU203" s="145" t="str">
        <f t="shared" si="53"/>
        <v/>
      </c>
      <c r="AV203" s="144" t="str">
        <f t="shared" si="77"/>
        <v/>
      </c>
      <c r="AW203" s="14"/>
    </row>
    <row r="204" spans="1:49" s="34" customFormat="1" x14ac:dyDescent="0.25">
      <c r="A204" s="14"/>
      <c r="G204" s="141" t="str">
        <f t="shared" si="54"/>
        <v/>
      </c>
      <c r="H204" s="146" t="str">
        <f t="shared" si="69"/>
        <v/>
      </c>
      <c r="I204" s="146" t="str">
        <f t="shared" si="70"/>
        <v/>
      </c>
      <c r="J204" s="142" t="str">
        <f t="shared" si="55"/>
        <v/>
      </c>
      <c r="K204" s="142" t="str">
        <f t="shared" si="56"/>
        <v/>
      </c>
      <c r="L204" s="142" t="str">
        <f t="shared" si="71"/>
        <v/>
      </c>
      <c r="M204" s="142" t="str">
        <f t="shared" si="72"/>
        <v/>
      </c>
      <c r="N204" s="142" t="str">
        <f t="shared" si="73"/>
        <v/>
      </c>
      <c r="O204" s="142" t="str">
        <f t="shared" si="48"/>
        <v/>
      </c>
      <c r="P204" s="142" t="str">
        <f t="shared" si="57"/>
        <v/>
      </c>
      <c r="Q204" s="143" t="str">
        <f t="shared" si="58"/>
        <v/>
      </c>
      <c r="R204" s="143" t="str">
        <f t="shared" si="49"/>
        <v/>
      </c>
      <c r="S204" s="143" t="str">
        <f t="shared" si="50"/>
        <v/>
      </c>
      <c r="T204" s="15"/>
      <c r="U204" s="15"/>
      <c r="V204" s="147" t="str">
        <f t="shared" si="59"/>
        <v/>
      </c>
      <c r="W204" s="14"/>
      <c r="X204" s="15"/>
      <c r="Y204" s="15"/>
      <c r="Z204" s="15"/>
      <c r="AA204" s="15"/>
      <c r="AB204" s="15"/>
      <c r="AC204" s="141" t="str">
        <f t="shared" si="60"/>
        <v/>
      </c>
      <c r="AD204" s="146" t="str">
        <f t="shared" si="74"/>
        <v/>
      </c>
      <c r="AE204" s="146" t="str">
        <f t="shared" si="75"/>
        <v/>
      </c>
      <c r="AF204" s="142" t="str">
        <f t="shared" si="61"/>
        <v/>
      </c>
      <c r="AG204" s="142"/>
      <c r="AH204" s="142" t="str">
        <f t="shared" si="62"/>
        <v/>
      </c>
      <c r="AI204" s="142" t="str">
        <f t="shared" si="63"/>
        <v/>
      </c>
      <c r="AJ204" s="142" t="str">
        <f t="shared" si="64"/>
        <v/>
      </c>
      <c r="AK204" s="142" t="str">
        <f t="shared" si="65"/>
        <v/>
      </c>
      <c r="AL204" s="142" t="str">
        <f t="shared" si="66"/>
        <v/>
      </c>
      <c r="AM204" s="142" t="str">
        <f t="shared" si="67"/>
        <v/>
      </c>
      <c r="AN204" s="143" t="str">
        <f t="shared" si="68"/>
        <v/>
      </c>
      <c r="AO204" s="143"/>
      <c r="AP204" s="143" t="str">
        <f t="shared" si="76"/>
        <v/>
      </c>
      <c r="AQ204" s="143" t="str">
        <f t="shared" si="51"/>
        <v/>
      </c>
      <c r="AR204" s="15"/>
      <c r="AS204" s="15"/>
      <c r="AT204" s="147" t="str">
        <f t="shared" si="52"/>
        <v/>
      </c>
      <c r="AU204" s="145" t="str">
        <f t="shared" si="53"/>
        <v/>
      </c>
      <c r="AV204" s="144" t="str">
        <f t="shared" si="77"/>
        <v/>
      </c>
      <c r="AW204" s="14"/>
    </row>
    <row r="205" spans="1:49" s="34" customFormat="1" x14ac:dyDescent="0.25">
      <c r="A205" s="14"/>
      <c r="G205" s="141" t="str">
        <f t="shared" si="54"/>
        <v/>
      </c>
      <c r="H205" s="146" t="str">
        <f t="shared" si="69"/>
        <v/>
      </c>
      <c r="I205" s="146" t="str">
        <f t="shared" si="70"/>
        <v/>
      </c>
      <c r="J205" s="142" t="str">
        <f t="shared" si="55"/>
        <v/>
      </c>
      <c r="K205" s="142" t="str">
        <f t="shared" si="56"/>
        <v/>
      </c>
      <c r="L205" s="142" t="str">
        <f t="shared" si="71"/>
        <v/>
      </c>
      <c r="M205" s="142" t="str">
        <f t="shared" si="72"/>
        <v/>
      </c>
      <c r="N205" s="142" t="str">
        <f t="shared" si="73"/>
        <v/>
      </c>
      <c r="O205" s="142" t="str">
        <f t="shared" si="48"/>
        <v/>
      </c>
      <c r="P205" s="142" t="str">
        <f t="shared" si="57"/>
        <v/>
      </c>
      <c r="Q205" s="143" t="str">
        <f t="shared" si="58"/>
        <v/>
      </c>
      <c r="R205" s="143" t="str">
        <f t="shared" si="49"/>
        <v/>
      </c>
      <c r="S205" s="143" t="str">
        <f t="shared" si="50"/>
        <v/>
      </c>
      <c r="T205" s="15"/>
      <c r="U205" s="15"/>
      <c r="V205" s="147" t="str">
        <f t="shared" si="59"/>
        <v/>
      </c>
      <c r="W205" s="14"/>
      <c r="X205" s="15"/>
      <c r="Y205" s="15"/>
      <c r="Z205" s="15"/>
      <c r="AA205" s="15"/>
      <c r="AB205" s="15"/>
      <c r="AC205" s="141" t="str">
        <f t="shared" si="60"/>
        <v/>
      </c>
      <c r="AD205" s="146" t="str">
        <f t="shared" si="74"/>
        <v/>
      </c>
      <c r="AE205" s="146" t="str">
        <f t="shared" si="75"/>
        <v/>
      </c>
      <c r="AF205" s="142" t="str">
        <f t="shared" si="61"/>
        <v/>
      </c>
      <c r="AG205" s="142"/>
      <c r="AH205" s="142" t="str">
        <f t="shared" si="62"/>
        <v/>
      </c>
      <c r="AI205" s="142" t="str">
        <f t="shared" si="63"/>
        <v/>
      </c>
      <c r="AJ205" s="142" t="str">
        <f t="shared" si="64"/>
        <v/>
      </c>
      <c r="AK205" s="142" t="str">
        <f t="shared" si="65"/>
        <v/>
      </c>
      <c r="AL205" s="142" t="str">
        <f t="shared" si="66"/>
        <v/>
      </c>
      <c r="AM205" s="142" t="str">
        <f t="shared" si="67"/>
        <v/>
      </c>
      <c r="AN205" s="143" t="str">
        <f t="shared" si="68"/>
        <v/>
      </c>
      <c r="AO205" s="143"/>
      <c r="AP205" s="143" t="str">
        <f t="shared" si="76"/>
        <v/>
      </c>
      <c r="AQ205" s="143" t="str">
        <f t="shared" si="51"/>
        <v/>
      </c>
      <c r="AR205" s="15"/>
      <c r="AS205" s="15"/>
      <c r="AT205" s="147" t="str">
        <f t="shared" si="52"/>
        <v/>
      </c>
      <c r="AU205" s="145" t="str">
        <f t="shared" si="53"/>
        <v/>
      </c>
      <c r="AV205" s="144" t="str">
        <f t="shared" si="77"/>
        <v/>
      </c>
      <c r="AW205" s="14"/>
    </row>
    <row r="206" spans="1:49" s="34" customFormat="1" x14ac:dyDescent="0.25">
      <c r="A206" s="14"/>
      <c r="G206" s="141" t="str">
        <f t="shared" si="54"/>
        <v/>
      </c>
      <c r="H206" s="146" t="str">
        <f t="shared" si="69"/>
        <v/>
      </c>
      <c r="I206" s="146" t="str">
        <f t="shared" si="70"/>
        <v/>
      </c>
      <c r="J206" s="142" t="str">
        <f t="shared" si="55"/>
        <v/>
      </c>
      <c r="K206" s="142" t="str">
        <f t="shared" si="56"/>
        <v/>
      </c>
      <c r="L206" s="142" t="str">
        <f t="shared" si="71"/>
        <v/>
      </c>
      <c r="M206" s="142" t="str">
        <f t="shared" si="72"/>
        <v/>
      </c>
      <c r="N206" s="142" t="str">
        <f t="shared" si="73"/>
        <v/>
      </c>
      <c r="O206" s="142" t="str">
        <f t="shared" si="48"/>
        <v/>
      </c>
      <c r="P206" s="142" t="str">
        <f t="shared" si="57"/>
        <v/>
      </c>
      <c r="Q206" s="143" t="str">
        <f t="shared" si="58"/>
        <v/>
      </c>
      <c r="R206" s="143" t="str">
        <f t="shared" si="49"/>
        <v/>
      </c>
      <c r="S206" s="143" t="str">
        <f t="shared" si="50"/>
        <v/>
      </c>
      <c r="T206" s="15"/>
      <c r="U206" s="15"/>
      <c r="V206" s="147" t="str">
        <f t="shared" si="59"/>
        <v/>
      </c>
      <c r="W206" s="14"/>
      <c r="X206" s="15"/>
      <c r="Y206" s="15"/>
      <c r="Z206" s="15"/>
      <c r="AA206" s="15"/>
      <c r="AB206" s="15"/>
      <c r="AC206" s="141" t="str">
        <f t="shared" si="60"/>
        <v/>
      </c>
      <c r="AD206" s="146" t="str">
        <f t="shared" si="74"/>
        <v/>
      </c>
      <c r="AE206" s="146" t="str">
        <f t="shared" si="75"/>
        <v/>
      </c>
      <c r="AF206" s="142" t="str">
        <f t="shared" si="61"/>
        <v/>
      </c>
      <c r="AG206" s="142"/>
      <c r="AH206" s="142" t="str">
        <f t="shared" si="62"/>
        <v/>
      </c>
      <c r="AI206" s="142" t="str">
        <f t="shared" si="63"/>
        <v/>
      </c>
      <c r="AJ206" s="142" t="str">
        <f t="shared" si="64"/>
        <v/>
      </c>
      <c r="AK206" s="142" t="str">
        <f t="shared" si="65"/>
        <v/>
      </c>
      <c r="AL206" s="142" t="str">
        <f t="shared" si="66"/>
        <v/>
      </c>
      <c r="AM206" s="142" t="str">
        <f t="shared" si="67"/>
        <v/>
      </c>
      <c r="AN206" s="143" t="str">
        <f t="shared" si="68"/>
        <v/>
      </c>
      <c r="AO206" s="143"/>
      <c r="AP206" s="143" t="str">
        <f t="shared" si="76"/>
        <v/>
      </c>
      <c r="AQ206" s="143" t="str">
        <f t="shared" si="51"/>
        <v/>
      </c>
      <c r="AR206" s="15"/>
      <c r="AS206" s="15"/>
      <c r="AT206" s="147" t="str">
        <f t="shared" si="52"/>
        <v/>
      </c>
      <c r="AU206" s="145" t="str">
        <f t="shared" si="53"/>
        <v/>
      </c>
      <c r="AV206" s="144" t="str">
        <f t="shared" si="77"/>
        <v/>
      </c>
      <c r="AW206" s="14"/>
    </row>
    <row r="207" spans="1:49" s="34" customFormat="1" x14ac:dyDescent="0.25">
      <c r="A207" s="14"/>
      <c r="G207" s="141" t="str">
        <f t="shared" si="54"/>
        <v/>
      </c>
      <c r="H207" s="146" t="str">
        <f t="shared" si="69"/>
        <v/>
      </c>
      <c r="I207" s="146" t="str">
        <f t="shared" si="70"/>
        <v/>
      </c>
      <c r="J207" s="142" t="str">
        <f t="shared" si="55"/>
        <v/>
      </c>
      <c r="K207" s="142" t="str">
        <f t="shared" si="56"/>
        <v/>
      </c>
      <c r="L207" s="142" t="str">
        <f t="shared" si="71"/>
        <v/>
      </c>
      <c r="M207" s="142" t="str">
        <f t="shared" si="72"/>
        <v/>
      </c>
      <c r="N207" s="142" t="str">
        <f t="shared" si="73"/>
        <v/>
      </c>
      <c r="O207" s="142" t="str">
        <f t="shared" si="48"/>
        <v/>
      </c>
      <c r="P207" s="142" t="str">
        <f t="shared" si="57"/>
        <v/>
      </c>
      <c r="Q207" s="143" t="str">
        <f t="shared" si="58"/>
        <v/>
      </c>
      <c r="R207" s="143" t="str">
        <f t="shared" si="49"/>
        <v/>
      </c>
      <c r="S207" s="143" t="str">
        <f t="shared" si="50"/>
        <v/>
      </c>
      <c r="T207" s="15"/>
      <c r="U207" s="15"/>
      <c r="V207" s="147" t="str">
        <f t="shared" si="59"/>
        <v/>
      </c>
      <c r="W207" s="14"/>
      <c r="X207" s="15"/>
      <c r="Y207" s="15"/>
      <c r="Z207" s="15"/>
      <c r="AA207" s="15"/>
      <c r="AB207" s="15"/>
      <c r="AC207" s="141" t="str">
        <f t="shared" si="60"/>
        <v/>
      </c>
      <c r="AD207" s="146" t="str">
        <f t="shared" si="74"/>
        <v/>
      </c>
      <c r="AE207" s="146" t="str">
        <f t="shared" si="75"/>
        <v/>
      </c>
      <c r="AF207" s="142" t="str">
        <f t="shared" si="61"/>
        <v/>
      </c>
      <c r="AG207" s="142"/>
      <c r="AH207" s="142" t="str">
        <f t="shared" si="62"/>
        <v/>
      </c>
      <c r="AI207" s="142" t="str">
        <f t="shared" si="63"/>
        <v/>
      </c>
      <c r="AJ207" s="142" t="str">
        <f t="shared" si="64"/>
        <v/>
      </c>
      <c r="AK207" s="142" t="str">
        <f t="shared" si="65"/>
        <v/>
      </c>
      <c r="AL207" s="142" t="str">
        <f t="shared" si="66"/>
        <v/>
      </c>
      <c r="AM207" s="142" t="str">
        <f t="shared" si="67"/>
        <v/>
      </c>
      <c r="AN207" s="143" t="str">
        <f t="shared" si="68"/>
        <v/>
      </c>
      <c r="AO207" s="143"/>
      <c r="AP207" s="143" t="str">
        <f t="shared" si="76"/>
        <v/>
      </c>
      <c r="AQ207" s="143" t="str">
        <f t="shared" si="51"/>
        <v/>
      </c>
      <c r="AR207" s="15"/>
      <c r="AS207" s="15"/>
      <c r="AT207" s="147" t="str">
        <f t="shared" si="52"/>
        <v/>
      </c>
      <c r="AU207" s="145" t="str">
        <f t="shared" si="53"/>
        <v/>
      </c>
      <c r="AV207" s="144" t="str">
        <f t="shared" si="77"/>
        <v/>
      </c>
      <c r="AW207" s="14"/>
    </row>
    <row r="208" spans="1:49" s="34" customFormat="1" x14ac:dyDescent="0.25">
      <c r="A208" s="14"/>
      <c r="G208" s="141" t="str">
        <f t="shared" si="54"/>
        <v/>
      </c>
      <c r="H208" s="146" t="str">
        <f t="shared" si="69"/>
        <v/>
      </c>
      <c r="I208" s="146" t="str">
        <f t="shared" si="70"/>
        <v/>
      </c>
      <c r="J208" s="142" t="str">
        <f t="shared" si="55"/>
        <v/>
      </c>
      <c r="K208" s="142" t="str">
        <f t="shared" si="56"/>
        <v/>
      </c>
      <c r="L208" s="142" t="str">
        <f t="shared" si="71"/>
        <v/>
      </c>
      <c r="M208" s="142" t="str">
        <f t="shared" si="72"/>
        <v/>
      </c>
      <c r="N208" s="142" t="str">
        <f t="shared" si="73"/>
        <v/>
      </c>
      <c r="O208" s="142" t="str">
        <f t="shared" si="48"/>
        <v/>
      </c>
      <c r="P208" s="142" t="str">
        <f t="shared" si="57"/>
        <v/>
      </c>
      <c r="Q208" s="143" t="str">
        <f t="shared" si="58"/>
        <v/>
      </c>
      <c r="R208" s="143" t="str">
        <f t="shared" si="49"/>
        <v/>
      </c>
      <c r="S208" s="143" t="str">
        <f t="shared" si="50"/>
        <v/>
      </c>
      <c r="T208" s="15"/>
      <c r="U208" s="15"/>
      <c r="V208" s="147" t="str">
        <f t="shared" si="59"/>
        <v/>
      </c>
      <c r="W208" s="14"/>
      <c r="X208" s="15"/>
      <c r="Y208" s="15"/>
      <c r="Z208" s="15"/>
      <c r="AA208" s="15"/>
      <c r="AB208" s="15"/>
      <c r="AC208" s="141" t="str">
        <f t="shared" si="60"/>
        <v/>
      </c>
      <c r="AD208" s="146" t="str">
        <f t="shared" si="74"/>
        <v/>
      </c>
      <c r="AE208" s="146" t="str">
        <f t="shared" si="75"/>
        <v/>
      </c>
      <c r="AF208" s="142" t="str">
        <f t="shared" si="61"/>
        <v/>
      </c>
      <c r="AG208" s="142"/>
      <c r="AH208" s="142" t="str">
        <f t="shared" si="62"/>
        <v/>
      </c>
      <c r="AI208" s="142" t="str">
        <f t="shared" si="63"/>
        <v/>
      </c>
      <c r="AJ208" s="142" t="str">
        <f t="shared" si="64"/>
        <v/>
      </c>
      <c r="AK208" s="142" t="str">
        <f t="shared" si="65"/>
        <v/>
      </c>
      <c r="AL208" s="142" t="str">
        <f t="shared" si="66"/>
        <v/>
      </c>
      <c r="AM208" s="142" t="str">
        <f t="shared" si="67"/>
        <v/>
      </c>
      <c r="AN208" s="143" t="str">
        <f t="shared" si="68"/>
        <v/>
      </c>
      <c r="AO208" s="143"/>
      <c r="AP208" s="143" t="str">
        <f t="shared" si="76"/>
        <v/>
      </c>
      <c r="AQ208" s="143" t="str">
        <f t="shared" si="51"/>
        <v/>
      </c>
      <c r="AR208" s="15"/>
      <c r="AS208" s="15"/>
      <c r="AT208" s="147" t="str">
        <f t="shared" si="52"/>
        <v/>
      </c>
      <c r="AU208" s="145" t="str">
        <f t="shared" si="53"/>
        <v/>
      </c>
      <c r="AV208" s="144" t="str">
        <f t="shared" si="77"/>
        <v/>
      </c>
      <c r="AW208" s="14"/>
    </row>
    <row r="209" spans="1:49" s="34" customFormat="1" x14ac:dyDescent="0.25">
      <c r="A209" s="14"/>
      <c r="G209" s="141" t="str">
        <f t="shared" si="54"/>
        <v/>
      </c>
      <c r="H209" s="146" t="str">
        <f t="shared" si="69"/>
        <v/>
      </c>
      <c r="I209" s="146" t="str">
        <f t="shared" si="70"/>
        <v/>
      </c>
      <c r="J209" s="142" t="str">
        <f t="shared" si="55"/>
        <v/>
      </c>
      <c r="K209" s="142" t="str">
        <f t="shared" si="56"/>
        <v/>
      </c>
      <c r="L209" s="142" t="str">
        <f t="shared" si="71"/>
        <v/>
      </c>
      <c r="M209" s="142" t="str">
        <f t="shared" si="72"/>
        <v/>
      </c>
      <c r="N209" s="142" t="str">
        <f t="shared" si="73"/>
        <v/>
      </c>
      <c r="O209" s="142" t="str">
        <f t="shared" si="48"/>
        <v/>
      </c>
      <c r="P209" s="142" t="str">
        <f t="shared" si="57"/>
        <v/>
      </c>
      <c r="Q209" s="143" t="str">
        <f t="shared" si="58"/>
        <v/>
      </c>
      <c r="R209" s="143" t="str">
        <f t="shared" si="49"/>
        <v/>
      </c>
      <c r="S209" s="143" t="str">
        <f t="shared" si="50"/>
        <v/>
      </c>
      <c r="T209" s="15"/>
      <c r="U209" s="15"/>
      <c r="V209" s="147" t="str">
        <f t="shared" si="59"/>
        <v/>
      </c>
      <c r="W209" s="14"/>
      <c r="X209" s="15"/>
      <c r="Y209" s="15"/>
      <c r="Z209" s="15"/>
      <c r="AA209" s="15"/>
      <c r="AB209" s="15"/>
      <c r="AC209" s="141" t="str">
        <f t="shared" si="60"/>
        <v/>
      </c>
      <c r="AD209" s="146" t="str">
        <f t="shared" si="74"/>
        <v/>
      </c>
      <c r="AE209" s="146" t="str">
        <f t="shared" si="75"/>
        <v/>
      </c>
      <c r="AF209" s="142" t="str">
        <f t="shared" si="61"/>
        <v/>
      </c>
      <c r="AG209" s="142"/>
      <c r="AH209" s="142" t="str">
        <f t="shared" si="62"/>
        <v/>
      </c>
      <c r="AI209" s="142" t="str">
        <f t="shared" si="63"/>
        <v/>
      </c>
      <c r="AJ209" s="142" t="str">
        <f t="shared" si="64"/>
        <v/>
      </c>
      <c r="AK209" s="142" t="str">
        <f t="shared" si="65"/>
        <v/>
      </c>
      <c r="AL209" s="142" t="str">
        <f t="shared" si="66"/>
        <v/>
      </c>
      <c r="AM209" s="142" t="str">
        <f t="shared" si="67"/>
        <v/>
      </c>
      <c r="AN209" s="143" t="str">
        <f t="shared" si="68"/>
        <v/>
      </c>
      <c r="AO209" s="143"/>
      <c r="AP209" s="143" t="str">
        <f t="shared" si="76"/>
        <v/>
      </c>
      <c r="AQ209" s="143" t="str">
        <f t="shared" si="51"/>
        <v/>
      </c>
      <c r="AR209" s="15"/>
      <c r="AS209" s="15"/>
      <c r="AT209" s="147" t="str">
        <f t="shared" si="52"/>
        <v/>
      </c>
      <c r="AU209" s="145" t="str">
        <f t="shared" si="53"/>
        <v/>
      </c>
      <c r="AV209" s="144" t="str">
        <f t="shared" si="77"/>
        <v/>
      </c>
      <c r="AW209" s="14"/>
    </row>
    <row r="210" spans="1:49" s="34" customFormat="1" x14ac:dyDescent="0.25">
      <c r="A210" s="14"/>
      <c r="G210" s="141" t="str">
        <f t="shared" si="54"/>
        <v/>
      </c>
      <c r="H210" s="146" t="str">
        <f t="shared" si="69"/>
        <v/>
      </c>
      <c r="I210" s="146" t="str">
        <f t="shared" si="70"/>
        <v/>
      </c>
      <c r="J210" s="142" t="str">
        <f t="shared" si="55"/>
        <v/>
      </c>
      <c r="K210" s="142" t="str">
        <f t="shared" si="56"/>
        <v/>
      </c>
      <c r="L210" s="142" t="str">
        <f t="shared" si="71"/>
        <v/>
      </c>
      <c r="M210" s="142" t="str">
        <f t="shared" si="72"/>
        <v/>
      </c>
      <c r="N210" s="142" t="str">
        <f t="shared" si="73"/>
        <v/>
      </c>
      <c r="O210" s="142" t="str">
        <f t="shared" si="48"/>
        <v/>
      </c>
      <c r="P210" s="142" t="str">
        <f t="shared" si="57"/>
        <v/>
      </c>
      <c r="Q210" s="143" t="str">
        <f t="shared" si="58"/>
        <v/>
      </c>
      <c r="R210" s="143" t="str">
        <f t="shared" si="49"/>
        <v/>
      </c>
      <c r="S210" s="143" t="str">
        <f t="shared" si="50"/>
        <v/>
      </c>
      <c r="T210" s="15"/>
      <c r="U210" s="15"/>
      <c r="V210" s="147" t="str">
        <f t="shared" si="59"/>
        <v/>
      </c>
      <c r="W210" s="14"/>
      <c r="X210" s="15"/>
      <c r="Y210" s="15"/>
      <c r="Z210" s="15"/>
      <c r="AA210" s="15"/>
      <c r="AB210" s="15"/>
      <c r="AC210" s="141" t="str">
        <f t="shared" si="60"/>
        <v/>
      </c>
      <c r="AD210" s="146" t="str">
        <f t="shared" si="74"/>
        <v/>
      </c>
      <c r="AE210" s="146" t="str">
        <f t="shared" si="75"/>
        <v/>
      </c>
      <c r="AF210" s="142" t="str">
        <f t="shared" si="61"/>
        <v/>
      </c>
      <c r="AG210" s="142"/>
      <c r="AH210" s="142" t="str">
        <f t="shared" si="62"/>
        <v/>
      </c>
      <c r="AI210" s="142" t="str">
        <f t="shared" si="63"/>
        <v/>
      </c>
      <c r="AJ210" s="142" t="str">
        <f t="shared" si="64"/>
        <v/>
      </c>
      <c r="AK210" s="142" t="str">
        <f t="shared" si="65"/>
        <v/>
      </c>
      <c r="AL210" s="142" t="str">
        <f t="shared" si="66"/>
        <v/>
      </c>
      <c r="AM210" s="142" t="str">
        <f t="shared" si="67"/>
        <v/>
      </c>
      <c r="AN210" s="143" t="str">
        <f t="shared" si="68"/>
        <v/>
      </c>
      <c r="AO210" s="143"/>
      <c r="AP210" s="143" t="str">
        <f t="shared" si="76"/>
        <v/>
      </c>
      <c r="AQ210" s="143" t="str">
        <f t="shared" si="51"/>
        <v/>
      </c>
      <c r="AR210" s="15"/>
      <c r="AS210" s="15"/>
      <c r="AT210" s="147" t="str">
        <f t="shared" si="52"/>
        <v/>
      </c>
      <c r="AU210" s="145" t="str">
        <f t="shared" si="53"/>
        <v/>
      </c>
      <c r="AV210" s="144" t="str">
        <f t="shared" si="77"/>
        <v/>
      </c>
      <c r="AW210" s="14"/>
    </row>
    <row r="211" spans="1:49" s="34" customFormat="1" x14ac:dyDescent="0.25">
      <c r="A211" s="14"/>
      <c r="G211" s="141" t="str">
        <f t="shared" si="54"/>
        <v/>
      </c>
      <c r="H211" s="146" t="str">
        <f t="shared" si="69"/>
        <v/>
      </c>
      <c r="I211" s="146" t="str">
        <f t="shared" si="70"/>
        <v/>
      </c>
      <c r="J211" s="142" t="str">
        <f t="shared" si="55"/>
        <v/>
      </c>
      <c r="K211" s="142" t="str">
        <f t="shared" si="56"/>
        <v/>
      </c>
      <c r="L211" s="142" t="str">
        <f t="shared" si="71"/>
        <v/>
      </c>
      <c r="M211" s="142" t="str">
        <f t="shared" si="72"/>
        <v/>
      </c>
      <c r="N211" s="142" t="str">
        <f t="shared" si="73"/>
        <v/>
      </c>
      <c r="O211" s="142" t="str">
        <f t="shared" si="48"/>
        <v/>
      </c>
      <c r="P211" s="142" t="str">
        <f t="shared" si="57"/>
        <v/>
      </c>
      <c r="Q211" s="143" t="str">
        <f t="shared" si="58"/>
        <v/>
      </c>
      <c r="R211" s="143" t="str">
        <f t="shared" si="49"/>
        <v/>
      </c>
      <c r="S211" s="143" t="str">
        <f t="shared" si="50"/>
        <v/>
      </c>
      <c r="T211" s="15"/>
      <c r="U211" s="15"/>
      <c r="V211" s="147" t="str">
        <f t="shared" si="59"/>
        <v/>
      </c>
      <c r="W211" s="14"/>
      <c r="X211" s="15"/>
      <c r="Y211" s="15"/>
      <c r="Z211" s="15"/>
      <c r="AA211" s="15"/>
      <c r="AB211" s="15"/>
      <c r="AC211" s="141" t="str">
        <f t="shared" si="60"/>
        <v/>
      </c>
      <c r="AD211" s="146" t="str">
        <f t="shared" si="74"/>
        <v/>
      </c>
      <c r="AE211" s="146" t="str">
        <f t="shared" si="75"/>
        <v/>
      </c>
      <c r="AF211" s="142" t="str">
        <f t="shared" si="61"/>
        <v/>
      </c>
      <c r="AG211" s="142"/>
      <c r="AH211" s="142" t="str">
        <f t="shared" si="62"/>
        <v/>
      </c>
      <c r="AI211" s="142" t="str">
        <f t="shared" si="63"/>
        <v/>
      </c>
      <c r="AJ211" s="142" t="str">
        <f t="shared" si="64"/>
        <v/>
      </c>
      <c r="AK211" s="142" t="str">
        <f t="shared" si="65"/>
        <v/>
      </c>
      <c r="AL211" s="142" t="str">
        <f t="shared" si="66"/>
        <v/>
      </c>
      <c r="AM211" s="142" t="str">
        <f t="shared" si="67"/>
        <v/>
      </c>
      <c r="AN211" s="143" t="str">
        <f t="shared" si="68"/>
        <v/>
      </c>
      <c r="AO211" s="143"/>
      <c r="AP211" s="143" t="str">
        <f t="shared" si="76"/>
        <v/>
      </c>
      <c r="AQ211" s="143" t="str">
        <f t="shared" si="51"/>
        <v/>
      </c>
      <c r="AR211" s="15"/>
      <c r="AS211" s="15"/>
      <c r="AT211" s="147" t="str">
        <f t="shared" si="52"/>
        <v/>
      </c>
      <c r="AU211" s="145" t="str">
        <f t="shared" si="53"/>
        <v/>
      </c>
      <c r="AV211" s="144" t="str">
        <f t="shared" si="77"/>
        <v/>
      </c>
      <c r="AW211" s="14"/>
    </row>
    <row r="212" spans="1:49" s="34" customFormat="1" x14ac:dyDescent="0.25">
      <c r="A212" s="14"/>
      <c r="G212" s="141" t="str">
        <f t="shared" si="54"/>
        <v/>
      </c>
      <c r="H212" s="146" t="str">
        <f t="shared" si="69"/>
        <v/>
      </c>
      <c r="I212" s="146" t="str">
        <f t="shared" si="70"/>
        <v/>
      </c>
      <c r="J212" s="142" t="str">
        <f t="shared" si="55"/>
        <v/>
      </c>
      <c r="K212" s="142" t="str">
        <f t="shared" si="56"/>
        <v/>
      </c>
      <c r="L212" s="142" t="str">
        <f t="shared" si="71"/>
        <v/>
      </c>
      <c r="M212" s="142" t="str">
        <f t="shared" si="72"/>
        <v/>
      </c>
      <c r="N212" s="142" t="str">
        <f t="shared" si="73"/>
        <v/>
      </c>
      <c r="O212" s="142" t="str">
        <f t="shared" si="48"/>
        <v/>
      </c>
      <c r="P212" s="142" t="str">
        <f t="shared" si="57"/>
        <v/>
      </c>
      <c r="Q212" s="143" t="str">
        <f t="shared" si="58"/>
        <v/>
      </c>
      <c r="R212" s="143" t="str">
        <f t="shared" si="49"/>
        <v/>
      </c>
      <c r="S212" s="143" t="str">
        <f t="shared" si="50"/>
        <v/>
      </c>
      <c r="T212" s="15"/>
      <c r="U212" s="15"/>
      <c r="V212" s="147" t="str">
        <f t="shared" si="59"/>
        <v/>
      </c>
      <c r="W212" s="14"/>
      <c r="X212" s="15"/>
      <c r="Y212" s="15"/>
      <c r="Z212" s="15"/>
      <c r="AA212" s="15"/>
      <c r="AB212" s="15"/>
      <c r="AC212" s="141" t="str">
        <f t="shared" si="60"/>
        <v/>
      </c>
      <c r="AD212" s="146" t="str">
        <f t="shared" si="74"/>
        <v/>
      </c>
      <c r="AE212" s="146" t="str">
        <f t="shared" si="75"/>
        <v/>
      </c>
      <c r="AF212" s="142" t="str">
        <f t="shared" si="61"/>
        <v/>
      </c>
      <c r="AG212" s="142"/>
      <c r="AH212" s="142" t="str">
        <f t="shared" si="62"/>
        <v/>
      </c>
      <c r="AI212" s="142" t="str">
        <f t="shared" si="63"/>
        <v/>
      </c>
      <c r="AJ212" s="142" t="str">
        <f t="shared" si="64"/>
        <v/>
      </c>
      <c r="AK212" s="142" t="str">
        <f t="shared" si="65"/>
        <v/>
      </c>
      <c r="AL212" s="142" t="str">
        <f t="shared" si="66"/>
        <v/>
      </c>
      <c r="AM212" s="142" t="str">
        <f t="shared" si="67"/>
        <v/>
      </c>
      <c r="AN212" s="143" t="str">
        <f t="shared" si="68"/>
        <v/>
      </c>
      <c r="AO212" s="143"/>
      <c r="AP212" s="143" t="str">
        <f t="shared" si="76"/>
        <v/>
      </c>
      <c r="AQ212" s="143" t="str">
        <f t="shared" si="51"/>
        <v/>
      </c>
      <c r="AR212" s="15"/>
      <c r="AS212" s="15"/>
      <c r="AT212" s="147" t="str">
        <f t="shared" si="52"/>
        <v/>
      </c>
      <c r="AU212" s="145" t="str">
        <f t="shared" si="53"/>
        <v/>
      </c>
      <c r="AV212" s="144" t="str">
        <f t="shared" si="77"/>
        <v/>
      </c>
      <c r="AW212" s="14"/>
    </row>
    <row r="213" spans="1:49" s="34" customFormat="1" x14ac:dyDescent="0.25">
      <c r="A213" s="14"/>
      <c r="G213" s="141" t="str">
        <f t="shared" si="54"/>
        <v/>
      </c>
      <c r="H213" s="146" t="str">
        <f t="shared" si="69"/>
        <v/>
      </c>
      <c r="I213" s="146" t="str">
        <f t="shared" si="70"/>
        <v/>
      </c>
      <c r="J213" s="142" t="str">
        <f t="shared" si="55"/>
        <v/>
      </c>
      <c r="K213" s="142" t="str">
        <f t="shared" si="56"/>
        <v/>
      </c>
      <c r="L213" s="142" t="str">
        <f t="shared" si="71"/>
        <v/>
      </c>
      <c r="M213" s="142" t="str">
        <f t="shared" si="72"/>
        <v/>
      </c>
      <c r="N213" s="142" t="str">
        <f t="shared" si="73"/>
        <v/>
      </c>
      <c r="O213" s="142" t="str">
        <f t="shared" si="48"/>
        <v/>
      </c>
      <c r="P213" s="142" t="str">
        <f t="shared" si="57"/>
        <v/>
      </c>
      <c r="Q213" s="143" t="str">
        <f t="shared" si="58"/>
        <v/>
      </c>
      <c r="R213" s="143" t="str">
        <f t="shared" si="49"/>
        <v/>
      </c>
      <c r="S213" s="143" t="str">
        <f t="shared" si="50"/>
        <v/>
      </c>
      <c r="T213" s="15"/>
      <c r="U213" s="15"/>
      <c r="V213" s="147" t="str">
        <f t="shared" si="59"/>
        <v/>
      </c>
      <c r="W213" s="14"/>
      <c r="X213" s="15"/>
      <c r="Y213" s="15"/>
      <c r="Z213" s="15"/>
      <c r="AA213" s="15"/>
      <c r="AB213" s="15"/>
      <c r="AC213" s="141" t="str">
        <f t="shared" si="60"/>
        <v/>
      </c>
      <c r="AD213" s="146" t="str">
        <f t="shared" si="74"/>
        <v/>
      </c>
      <c r="AE213" s="146" t="str">
        <f t="shared" si="75"/>
        <v/>
      </c>
      <c r="AF213" s="142" t="str">
        <f t="shared" si="61"/>
        <v/>
      </c>
      <c r="AG213" s="142"/>
      <c r="AH213" s="142" t="str">
        <f t="shared" si="62"/>
        <v/>
      </c>
      <c r="AI213" s="142" t="str">
        <f t="shared" si="63"/>
        <v/>
      </c>
      <c r="AJ213" s="142" t="str">
        <f t="shared" si="64"/>
        <v/>
      </c>
      <c r="AK213" s="142" t="str">
        <f t="shared" si="65"/>
        <v/>
      </c>
      <c r="AL213" s="142" t="str">
        <f t="shared" si="66"/>
        <v/>
      </c>
      <c r="AM213" s="142" t="str">
        <f t="shared" si="67"/>
        <v/>
      </c>
      <c r="AN213" s="143" t="str">
        <f t="shared" si="68"/>
        <v/>
      </c>
      <c r="AO213" s="143"/>
      <c r="AP213" s="143" t="str">
        <f t="shared" si="76"/>
        <v/>
      </c>
      <c r="AQ213" s="143" t="str">
        <f t="shared" si="51"/>
        <v/>
      </c>
      <c r="AR213" s="15"/>
      <c r="AS213" s="15"/>
      <c r="AT213" s="147" t="str">
        <f t="shared" si="52"/>
        <v/>
      </c>
      <c r="AU213" s="145" t="str">
        <f t="shared" si="53"/>
        <v/>
      </c>
      <c r="AV213" s="144" t="str">
        <f t="shared" si="77"/>
        <v/>
      </c>
      <c r="AW213" s="14"/>
    </row>
    <row r="214" spans="1:49" s="34" customFormat="1" x14ac:dyDescent="0.25">
      <c r="A214" s="14"/>
      <c r="G214" s="141" t="str">
        <f t="shared" si="54"/>
        <v/>
      </c>
      <c r="H214" s="146" t="str">
        <f t="shared" si="69"/>
        <v/>
      </c>
      <c r="I214" s="146" t="str">
        <f t="shared" si="70"/>
        <v/>
      </c>
      <c r="J214" s="142" t="str">
        <f t="shared" si="55"/>
        <v/>
      </c>
      <c r="K214" s="142" t="str">
        <f t="shared" si="56"/>
        <v/>
      </c>
      <c r="L214" s="142" t="str">
        <f t="shared" si="71"/>
        <v/>
      </c>
      <c r="M214" s="142" t="str">
        <f t="shared" si="72"/>
        <v/>
      </c>
      <c r="N214" s="142" t="str">
        <f t="shared" si="73"/>
        <v/>
      </c>
      <c r="O214" s="142" t="str">
        <f t="shared" si="48"/>
        <v/>
      </c>
      <c r="P214" s="142" t="str">
        <f t="shared" si="57"/>
        <v/>
      </c>
      <c r="Q214" s="143" t="str">
        <f t="shared" si="58"/>
        <v/>
      </c>
      <c r="R214" s="143" t="str">
        <f t="shared" si="49"/>
        <v/>
      </c>
      <c r="S214" s="143" t="str">
        <f t="shared" si="50"/>
        <v/>
      </c>
      <c r="T214" s="15"/>
      <c r="U214" s="15"/>
      <c r="V214" s="147" t="str">
        <f t="shared" si="59"/>
        <v/>
      </c>
      <c r="W214" s="14"/>
      <c r="X214" s="15"/>
      <c r="Y214" s="15"/>
      <c r="Z214" s="15"/>
      <c r="AA214" s="15"/>
      <c r="AB214" s="15"/>
      <c r="AC214" s="141" t="str">
        <f t="shared" si="60"/>
        <v/>
      </c>
      <c r="AD214" s="146" t="str">
        <f t="shared" si="74"/>
        <v/>
      </c>
      <c r="AE214" s="146" t="str">
        <f t="shared" si="75"/>
        <v/>
      </c>
      <c r="AF214" s="142" t="str">
        <f t="shared" si="61"/>
        <v/>
      </c>
      <c r="AG214" s="142"/>
      <c r="AH214" s="142" t="str">
        <f t="shared" si="62"/>
        <v/>
      </c>
      <c r="AI214" s="142" t="str">
        <f t="shared" si="63"/>
        <v/>
      </c>
      <c r="AJ214" s="142" t="str">
        <f t="shared" si="64"/>
        <v/>
      </c>
      <c r="AK214" s="142" t="str">
        <f t="shared" si="65"/>
        <v/>
      </c>
      <c r="AL214" s="142" t="str">
        <f t="shared" si="66"/>
        <v/>
      </c>
      <c r="AM214" s="142" t="str">
        <f t="shared" si="67"/>
        <v/>
      </c>
      <c r="AN214" s="143" t="str">
        <f t="shared" si="68"/>
        <v/>
      </c>
      <c r="AO214" s="143"/>
      <c r="AP214" s="143" t="str">
        <f t="shared" si="76"/>
        <v/>
      </c>
      <c r="AQ214" s="143" t="str">
        <f t="shared" si="51"/>
        <v/>
      </c>
      <c r="AR214" s="15"/>
      <c r="AS214" s="15"/>
      <c r="AT214" s="147" t="str">
        <f t="shared" si="52"/>
        <v/>
      </c>
      <c r="AU214" s="145" t="str">
        <f t="shared" si="53"/>
        <v/>
      </c>
      <c r="AV214" s="144" t="str">
        <f t="shared" si="77"/>
        <v/>
      </c>
      <c r="AW214" s="14"/>
    </row>
    <row r="215" spans="1:49" s="34" customFormat="1" x14ac:dyDescent="0.25">
      <c r="A215" s="14"/>
      <c r="G215" s="141" t="str">
        <f t="shared" si="54"/>
        <v/>
      </c>
      <c r="H215" s="146" t="str">
        <f t="shared" si="69"/>
        <v/>
      </c>
      <c r="I215" s="146" t="str">
        <f t="shared" si="70"/>
        <v/>
      </c>
      <c r="J215" s="142" t="str">
        <f t="shared" si="55"/>
        <v/>
      </c>
      <c r="K215" s="142" t="str">
        <f t="shared" si="56"/>
        <v/>
      </c>
      <c r="L215" s="142" t="str">
        <f t="shared" si="71"/>
        <v/>
      </c>
      <c r="M215" s="142" t="str">
        <f t="shared" si="72"/>
        <v/>
      </c>
      <c r="N215" s="142" t="str">
        <f t="shared" si="73"/>
        <v/>
      </c>
      <c r="O215" s="142" t="str">
        <f t="shared" si="48"/>
        <v/>
      </c>
      <c r="P215" s="142" t="str">
        <f t="shared" si="57"/>
        <v/>
      </c>
      <c r="Q215" s="143" t="str">
        <f t="shared" si="58"/>
        <v/>
      </c>
      <c r="R215" s="143" t="str">
        <f t="shared" si="49"/>
        <v/>
      </c>
      <c r="S215" s="143" t="str">
        <f t="shared" si="50"/>
        <v/>
      </c>
      <c r="T215" s="15"/>
      <c r="U215" s="15"/>
      <c r="V215" s="147" t="str">
        <f t="shared" si="59"/>
        <v/>
      </c>
      <c r="W215" s="14"/>
      <c r="X215" s="15"/>
      <c r="Y215" s="15"/>
      <c r="Z215" s="15"/>
      <c r="AA215" s="15"/>
      <c r="AB215" s="15"/>
      <c r="AC215" s="141" t="str">
        <f t="shared" si="60"/>
        <v/>
      </c>
      <c r="AD215" s="146" t="str">
        <f t="shared" si="74"/>
        <v/>
      </c>
      <c r="AE215" s="146" t="str">
        <f t="shared" si="75"/>
        <v/>
      </c>
      <c r="AF215" s="142" t="str">
        <f t="shared" si="61"/>
        <v/>
      </c>
      <c r="AG215" s="142"/>
      <c r="AH215" s="142" t="str">
        <f t="shared" si="62"/>
        <v/>
      </c>
      <c r="AI215" s="142" t="str">
        <f t="shared" si="63"/>
        <v/>
      </c>
      <c r="AJ215" s="142" t="str">
        <f t="shared" si="64"/>
        <v/>
      </c>
      <c r="AK215" s="142" t="str">
        <f t="shared" si="65"/>
        <v/>
      </c>
      <c r="AL215" s="142" t="str">
        <f t="shared" si="66"/>
        <v/>
      </c>
      <c r="AM215" s="142" t="str">
        <f t="shared" si="67"/>
        <v/>
      </c>
      <c r="AN215" s="143" t="str">
        <f t="shared" si="68"/>
        <v/>
      </c>
      <c r="AO215" s="143"/>
      <c r="AP215" s="143" t="str">
        <f t="shared" si="76"/>
        <v/>
      </c>
      <c r="AQ215" s="143" t="str">
        <f t="shared" si="51"/>
        <v/>
      </c>
      <c r="AR215" s="15"/>
      <c r="AS215" s="15"/>
      <c r="AT215" s="147" t="str">
        <f t="shared" si="52"/>
        <v/>
      </c>
      <c r="AU215" s="145" t="str">
        <f t="shared" si="53"/>
        <v/>
      </c>
      <c r="AV215" s="144" t="str">
        <f t="shared" si="77"/>
        <v/>
      </c>
      <c r="AW215" s="14"/>
    </row>
    <row r="216" spans="1:49" s="34" customFormat="1" x14ac:dyDescent="0.25">
      <c r="A216" s="14"/>
      <c r="G216" s="141" t="str">
        <f t="shared" si="54"/>
        <v/>
      </c>
      <c r="H216" s="146" t="str">
        <f t="shared" si="69"/>
        <v/>
      </c>
      <c r="I216" s="146" t="str">
        <f t="shared" si="70"/>
        <v/>
      </c>
      <c r="J216" s="142" t="str">
        <f t="shared" si="55"/>
        <v/>
      </c>
      <c r="K216" s="142" t="str">
        <f t="shared" si="56"/>
        <v/>
      </c>
      <c r="L216" s="142" t="str">
        <f t="shared" si="71"/>
        <v/>
      </c>
      <c r="M216" s="142" t="str">
        <f t="shared" si="72"/>
        <v/>
      </c>
      <c r="N216" s="142" t="str">
        <f t="shared" si="73"/>
        <v/>
      </c>
      <c r="O216" s="142" t="str">
        <f t="shared" si="48"/>
        <v/>
      </c>
      <c r="P216" s="142" t="str">
        <f t="shared" si="57"/>
        <v/>
      </c>
      <c r="Q216" s="143" t="str">
        <f t="shared" si="58"/>
        <v/>
      </c>
      <c r="R216" s="143" t="str">
        <f t="shared" si="49"/>
        <v/>
      </c>
      <c r="S216" s="143" t="str">
        <f t="shared" si="50"/>
        <v/>
      </c>
      <c r="T216" s="15"/>
      <c r="U216" s="15"/>
      <c r="V216" s="147" t="str">
        <f t="shared" si="59"/>
        <v/>
      </c>
      <c r="W216" s="14"/>
      <c r="X216" s="15"/>
      <c r="Y216" s="15"/>
      <c r="Z216" s="15"/>
      <c r="AA216" s="15"/>
      <c r="AB216" s="15"/>
      <c r="AC216" s="141" t="str">
        <f t="shared" si="60"/>
        <v/>
      </c>
      <c r="AD216" s="146" t="str">
        <f t="shared" si="74"/>
        <v/>
      </c>
      <c r="AE216" s="146" t="str">
        <f t="shared" si="75"/>
        <v/>
      </c>
      <c r="AF216" s="142" t="str">
        <f t="shared" si="61"/>
        <v/>
      </c>
      <c r="AG216" s="142"/>
      <c r="AH216" s="142" t="str">
        <f t="shared" si="62"/>
        <v/>
      </c>
      <c r="AI216" s="142" t="str">
        <f t="shared" si="63"/>
        <v/>
      </c>
      <c r="AJ216" s="142" t="str">
        <f t="shared" si="64"/>
        <v/>
      </c>
      <c r="AK216" s="142" t="str">
        <f t="shared" si="65"/>
        <v/>
      </c>
      <c r="AL216" s="142" t="str">
        <f t="shared" si="66"/>
        <v/>
      </c>
      <c r="AM216" s="142" t="str">
        <f t="shared" si="67"/>
        <v/>
      </c>
      <c r="AN216" s="143" t="str">
        <f t="shared" si="68"/>
        <v/>
      </c>
      <c r="AO216" s="143"/>
      <c r="AP216" s="143" t="str">
        <f t="shared" si="76"/>
        <v/>
      </c>
      <c r="AQ216" s="143" t="str">
        <f t="shared" si="51"/>
        <v/>
      </c>
      <c r="AR216" s="15"/>
      <c r="AS216" s="15"/>
      <c r="AT216" s="147" t="str">
        <f t="shared" si="52"/>
        <v/>
      </c>
      <c r="AU216" s="145" t="str">
        <f t="shared" si="53"/>
        <v/>
      </c>
      <c r="AV216" s="144" t="str">
        <f t="shared" si="77"/>
        <v/>
      </c>
      <c r="AW216" s="14"/>
    </row>
    <row r="217" spans="1:49" s="34" customFormat="1" x14ac:dyDescent="0.25">
      <c r="A217" s="14"/>
      <c r="G217" s="141" t="str">
        <f t="shared" si="54"/>
        <v/>
      </c>
      <c r="H217" s="146" t="str">
        <f t="shared" si="69"/>
        <v/>
      </c>
      <c r="I217" s="146" t="str">
        <f t="shared" si="70"/>
        <v/>
      </c>
      <c r="J217" s="142" t="str">
        <f t="shared" si="55"/>
        <v/>
      </c>
      <c r="K217" s="142" t="str">
        <f t="shared" si="56"/>
        <v/>
      </c>
      <c r="L217" s="142" t="str">
        <f t="shared" si="71"/>
        <v/>
      </c>
      <c r="M217" s="142" t="str">
        <f t="shared" si="72"/>
        <v/>
      </c>
      <c r="N217" s="142" t="str">
        <f t="shared" si="73"/>
        <v/>
      </c>
      <c r="O217" s="142" t="str">
        <f t="shared" si="48"/>
        <v/>
      </c>
      <c r="P217" s="142" t="str">
        <f t="shared" si="57"/>
        <v/>
      </c>
      <c r="Q217" s="143" t="str">
        <f t="shared" si="58"/>
        <v/>
      </c>
      <c r="R217" s="143" t="str">
        <f t="shared" si="49"/>
        <v/>
      </c>
      <c r="S217" s="143" t="str">
        <f t="shared" si="50"/>
        <v/>
      </c>
      <c r="T217" s="15"/>
      <c r="U217" s="15"/>
      <c r="V217" s="147" t="str">
        <f t="shared" si="59"/>
        <v/>
      </c>
      <c r="W217" s="14"/>
      <c r="X217" s="15"/>
      <c r="Y217" s="15"/>
      <c r="Z217" s="15"/>
      <c r="AA217" s="15"/>
      <c r="AB217" s="15"/>
      <c r="AC217" s="141" t="str">
        <f t="shared" si="60"/>
        <v/>
      </c>
      <c r="AD217" s="146" t="str">
        <f t="shared" si="74"/>
        <v/>
      </c>
      <c r="AE217" s="146" t="str">
        <f t="shared" si="75"/>
        <v/>
      </c>
      <c r="AF217" s="142" t="str">
        <f t="shared" si="61"/>
        <v/>
      </c>
      <c r="AG217" s="142"/>
      <c r="AH217" s="142" t="str">
        <f t="shared" si="62"/>
        <v/>
      </c>
      <c r="AI217" s="142" t="str">
        <f t="shared" si="63"/>
        <v/>
      </c>
      <c r="AJ217" s="142" t="str">
        <f t="shared" si="64"/>
        <v/>
      </c>
      <c r="AK217" s="142" t="str">
        <f t="shared" si="65"/>
        <v/>
      </c>
      <c r="AL217" s="142" t="str">
        <f t="shared" si="66"/>
        <v/>
      </c>
      <c r="AM217" s="142" t="str">
        <f t="shared" si="67"/>
        <v/>
      </c>
      <c r="AN217" s="143" t="str">
        <f t="shared" si="68"/>
        <v/>
      </c>
      <c r="AO217" s="143"/>
      <c r="AP217" s="143" t="str">
        <f t="shared" si="76"/>
        <v/>
      </c>
      <c r="AQ217" s="143" t="str">
        <f t="shared" si="51"/>
        <v/>
      </c>
      <c r="AR217" s="15"/>
      <c r="AS217" s="15"/>
      <c r="AT217" s="147" t="str">
        <f t="shared" si="52"/>
        <v/>
      </c>
      <c r="AU217" s="145" t="str">
        <f t="shared" si="53"/>
        <v/>
      </c>
      <c r="AV217" s="144" t="str">
        <f t="shared" si="77"/>
        <v/>
      </c>
      <c r="AW217" s="14"/>
    </row>
    <row r="218" spans="1:49" s="34" customFormat="1" x14ac:dyDescent="0.25">
      <c r="A218" s="14"/>
      <c r="G218" s="141" t="str">
        <f t="shared" si="54"/>
        <v/>
      </c>
      <c r="H218" s="146" t="str">
        <f t="shared" si="69"/>
        <v/>
      </c>
      <c r="I218" s="146" t="str">
        <f t="shared" si="70"/>
        <v/>
      </c>
      <c r="J218" s="142" t="str">
        <f t="shared" si="55"/>
        <v/>
      </c>
      <c r="K218" s="142" t="str">
        <f t="shared" si="56"/>
        <v/>
      </c>
      <c r="L218" s="142" t="str">
        <f t="shared" si="71"/>
        <v/>
      </c>
      <c r="M218" s="142" t="str">
        <f t="shared" si="72"/>
        <v/>
      </c>
      <c r="N218" s="142" t="str">
        <f t="shared" si="73"/>
        <v/>
      </c>
      <c r="O218" s="142" t="str">
        <f t="shared" si="48"/>
        <v/>
      </c>
      <c r="P218" s="142" t="str">
        <f t="shared" si="57"/>
        <v/>
      </c>
      <c r="Q218" s="143" t="str">
        <f t="shared" si="58"/>
        <v/>
      </c>
      <c r="R218" s="143" t="str">
        <f t="shared" si="49"/>
        <v/>
      </c>
      <c r="S218" s="143" t="str">
        <f t="shared" si="50"/>
        <v/>
      </c>
      <c r="T218" s="15"/>
      <c r="U218" s="15"/>
      <c r="V218" s="147" t="str">
        <f t="shared" si="59"/>
        <v/>
      </c>
      <c r="W218" s="14"/>
      <c r="X218" s="15"/>
      <c r="Y218" s="15"/>
      <c r="Z218" s="15"/>
      <c r="AA218" s="15"/>
      <c r="AB218" s="15"/>
      <c r="AC218" s="141" t="str">
        <f t="shared" si="60"/>
        <v/>
      </c>
      <c r="AD218" s="146" t="str">
        <f t="shared" si="74"/>
        <v/>
      </c>
      <c r="AE218" s="146" t="str">
        <f t="shared" si="75"/>
        <v/>
      </c>
      <c r="AF218" s="142" t="str">
        <f t="shared" si="61"/>
        <v/>
      </c>
      <c r="AG218" s="142"/>
      <c r="AH218" s="142" t="str">
        <f t="shared" si="62"/>
        <v/>
      </c>
      <c r="AI218" s="142" t="str">
        <f t="shared" si="63"/>
        <v/>
      </c>
      <c r="AJ218" s="142" t="str">
        <f t="shared" si="64"/>
        <v/>
      </c>
      <c r="AK218" s="142" t="str">
        <f t="shared" si="65"/>
        <v/>
      </c>
      <c r="AL218" s="142" t="str">
        <f t="shared" si="66"/>
        <v/>
      </c>
      <c r="AM218" s="142" t="str">
        <f t="shared" si="67"/>
        <v/>
      </c>
      <c r="AN218" s="143" t="str">
        <f t="shared" si="68"/>
        <v/>
      </c>
      <c r="AO218" s="143"/>
      <c r="AP218" s="143" t="str">
        <f t="shared" si="76"/>
        <v/>
      </c>
      <c r="AQ218" s="143" t="str">
        <f t="shared" si="51"/>
        <v/>
      </c>
      <c r="AR218" s="15"/>
      <c r="AS218" s="15"/>
      <c r="AT218" s="147" t="str">
        <f t="shared" si="52"/>
        <v/>
      </c>
      <c r="AU218" s="145" t="str">
        <f t="shared" si="53"/>
        <v/>
      </c>
      <c r="AV218" s="144" t="str">
        <f t="shared" si="77"/>
        <v/>
      </c>
      <c r="AW218" s="14"/>
    </row>
    <row r="219" spans="1:49" s="34" customFormat="1" x14ac:dyDescent="0.25">
      <c r="A219" s="14"/>
      <c r="G219" s="141" t="str">
        <f t="shared" si="54"/>
        <v/>
      </c>
      <c r="H219" s="146" t="str">
        <f t="shared" si="69"/>
        <v/>
      </c>
      <c r="I219" s="146" t="str">
        <f t="shared" si="70"/>
        <v/>
      </c>
      <c r="J219" s="142" t="str">
        <f t="shared" si="55"/>
        <v/>
      </c>
      <c r="K219" s="142" t="str">
        <f t="shared" si="56"/>
        <v/>
      </c>
      <c r="L219" s="142" t="str">
        <f t="shared" si="71"/>
        <v/>
      </c>
      <c r="M219" s="142" t="str">
        <f t="shared" si="72"/>
        <v/>
      </c>
      <c r="N219" s="142" t="str">
        <f t="shared" si="73"/>
        <v/>
      </c>
      <c r="O219" s="142" t="str">
        <f t="shared" si="48"/>
        <v/>
      </c>
      <c r="P219" s="142" t="str">
        <f t="shared" si="57"/>
        <v/>
      </c>
      <c r="Q219" s="143" t="str">
        <f t="shared" si="58"/>
        <v/>
      </c>
      <c r="R219" s="143" t="str">
        <f t="shared" si="49"/>
        <v/>
      </c>
      <c r="S219" s="143" t="str">
        <f t="shared" si="50"/>
        <v/>
      </c>
      <c r="T219" s="15"/>
      <c r="U219" s="15"/>
      <c r="V219" s="147" t="str">
        <f t="shared" si="59"/>
        <v/>
      </c>
      <c r="W219" s="14"/>
      <c r="X219" s="15"/>
      <c r="Y219" s="15"/>
      <c r="Z219" s="15"/>
      <c r="AA219" s="15"/>
      <c r="AB219" s="15"/>
      <c r="AC219" s="141" t="str">
        <f t="shared" si="60"/>
        <v/>
      </c>
      <c r="AD219" s="146" t="str">
        <f t="shared" si="74"/>
        <v/>
      </c>
      <c r="AE219" s="146" t="str">
        <f t="shared" si="75"/>
        <v/>
      </c>
      <c r="AF219" s="142" t="str">
        <f t="shared" si="61"/>
        <v/>
      </c>
      <c r="AG219" s="142"/>
      <c r="AH219" s="142" t="str">
        <f t="shared" si="62"/>
        <v/>
      </c>
      <c r="AI219" s="142" t="str">
        <f t="shared" si="63"/>
        <v/>
      </c>
      <c r="AJ219" s="142" t="str">
        <f t="shared" si="64"/>
        <v/>
      </c>
      <c r="AK219" s="142" t="str">
        <f t="shared" si="65"/>
        <v/>
      </c>
      <c r="AL219" s="142" t="str">
        <f t="shared" si="66"/>
        <v/>
      </c>
      <c r="AM219" s="142" t="str">
        <f t="shared" si="67"/>
        <v/>
      </c>
      <c r="AN219" s="143" t="str">
        <f t="shared" si="68"/>
        <v/>
      </c>
      <c r="AO219" s="143"/>
      <c r="AP219" s="143" t="str">
        <f t="shared" si="76"/>
        <v/>
      </c>
      <c r="AQ219" s="143" t="str">
        <f t="shared" si="51"/>
        <v/>
      </c>
      <c r="AR219" s="15"/>
      <c r="AS219" s="15"/>
      <c r="AT219" s="147" t="str">
        <f t="shared" si="52"/>
        <v/>
      </c>
      <c r="AU219" s="145" t="str">
        <f t="shared" si="53"/>
        <v/>
      </c>
      <c r="AV219" s="144" t="str">
        <f t="shared" si="77"/>
        <v/>
      </c>
      <c r="AW219" s="14"/>
    </row>
    <row r="220" spans="1:49" s="34" customFormat="1" x14ac:dyDescent="0.25">
      <c r="A220" s="14"/>
      <c r="G220" s="141" t="str">
        <f t="shared" si="54"/>
        <v/>
      </c>
      <c r="H220" s="146" t="str">
        <f t="shared" si="69"/>
        <v/>
      </c>
      <c r="I220" s="146" t="str">
        <f t="shared" si="70"/>
        <v/>
      </c>
      <c r="J220" s="142" t="str">
        <f t="shared" si="55"/>
        <v/>
      </c>
      <c r="K220" s="142" t="str">
        <f t="shared" si="56"/>
        <v/>
      </c>
      <c r="L220" s="142" t="str">
        <f t="shared" si="71"/>
        <v/>
      </c>
      <c r="M220" s="142" t="str">
        <f t="shared" si="72"/>
        <v/>
      </c>
      <c r="N220" s="142" t="str">
        <f t="shared" si="73"/>
        <v/>
      </c>
      <c r="O220" s="142" t="str">
        <f t="shared" si="48"/>
        <v/>
      </c>
      <c r="P220" s="142" t="str">
        <f t="shared" si="57"/>
        <v/>
      </c>
      <c r="Q220" s="143" t="str">
        <f t="shared" si="58"/>
        <v/>
      </c>
      <c r="R220" s="143" t="str">
        <f t="shared" si="49"/>
        <v/>
      </c>
      <c r="S220" s="143" t="str">
        <f t="shared" si="50"/>
        <v/>
      </c>
      <c r="T220" s="15"/>
      <c r="U220" s="15"/>
      <c r="V220" s="147" t="str">
        <f t="shared" si="59"/>
        <v/>
      </c>
      <c r="W220" s="14"/>
      <c r="X220" s="15"/>
      <c r="Y220" s="15"/>
      <c r="Z220" s="15"/>
      <c r="AA220" s="15"/>
      <c r="AB220" s="15"/>
      <c r="AC220" s="141" t="str">
        <f t="shared" si="60"/>
        <v/>
      </c>
      <c r="AD220" s="146" t="str">
        <f t="shared" si="74"/>
        <v/>
      </c>
      <c r="AE220" s="146" t="str">
        <f t="shared" si="75"/>
        <v/>
      </c>
      <c r="AF220" s="142" t="str">
        <f t="shared" si="61"/>
        <v/>
      </c>
      <c r="AG220" s="142"/>
      <c r="AH220" s="142" t="str">
        <f t="shared" si="62"/>
        <v/>
      </c>
      <c r="AI220" s="142" t="str">
        <f t="shared" si="63"/>
        <v/>
      </c>
      <c r="AJ220" s="142" t="str">
        <f t="shared" si="64"/>
        <v/>
      </c>
      <c r="AK220" s="142" t="str">
        <f t="shared" si="65"/>
        <v/>
      </c>
      <c r="AL220" s="142" t="str">
        <f t="shared" si="66"/>
        <v/>
      </c>
      <c r="AM220" s="142" t="str">
        <f t="shared" si="67"/>
        <v/>
      </c>
      <c r="AN220" s="143" t="str">
        <f t="shared" si="68"/>
        <v/>
      </c>
      <c r="AO220" s="143"/>
      <c r="AP220" s="143" t="str">
        <f t="shared" si="76"/>
        <v/>
      </c>
      <c r="AQ220" s="143" t="str">
        <f t="shared" si="51"/>
        <v/>
      </c>
      <c r="AR220" s="15"/>
      <c r="AS220" s="15"/>
      <c r="AT220" s="147" t="str">
        <f t="shared" si="52"/>
        <v/>
      </c>
      <c r="AU220" s="145" t="str">
        <f t="shared" si="53"/>
        <v/>
      </c>
      <c r="AV220" s="144" t="str">
        <f t="shared" si="77"/>
        <v/>
      </c>
      <c r="AW220" s="14"/>
    </row>
    <row r="221" spans="1:49" s="34" customFormat="1" x14ac:dyDescent="0.25">
      <c r="A221" s="14"/>
      <c r="G221" s="141" t="str">
        <f t="shared" si="54"/>
        <v/>
      </c>
      <c r="H221" s="146" t="str">
        <f t="shared" si="69"/>
        <v/>
      </c>
      <c r="I221" s="146" t="str">
        <f t="shared" si="70"/>
        <v/>
      </c>
      <c r="J221" s="142" t="str">
        <f t="shared" si="55"/>
        <v/>
      </c>
      <c r="K221" s="142" t="str">
        <f t="shared" si="56"/>
        <v/>
      </c>
      <c r="L221" s="142" t="str">
        <f t="shared" si="71"/>
        <v/>
      </c>
      <c r="M221" s="142" t="str">
        <f t="shared" si="72"/>
        <v/>
      </c>
      <c r="N221" s="142" t="str">
        <f t="shared" si="73"/>
        <v/>
      </c>
      <c r="O221" s="142" t="str">
        <f t="shared" si="48"/>
        <v/>
      </c>
      <c r="P221" s="142" t="str">
        <f t="shared" si="57"/>
        <v/>
      </c>
      <c r="Q221" s="143" t="str">
        <f t="shared" si="58"/>
        <v/>
      </c>
      <c r="R221" s="143" t="str">
        <f t="shared" si="49"/>
        <v/>
      </c>
      <c r="S221" s="143" t="str">
        <f t="shared" si="50"/>
        <v/>
      </c>
      <c r="T221" s="15"/>
      <c r="U221" s="15"/>
      <c r="V221" s="147" t="str">
        <f t="shared" si="59"/>
        <v/>
      </c>
      <c r="W221" s="14"/>
      <c r="X221" s="15"/>
      <c r="Y221" s="15"/>
      <c r="Z221" s="15"/>
      <c r="AA221" s="15"/>
      <c r="AB221" s="15"/>
      <c r="AC221" s="141" t="str">
        <f t="shared" si="60"/>
        <v/>
      </c>
      <c r="AD221" s="146" t="str">
        <f t="shared" si="74"/>
        <v/>
      </c>
      <c r="AE221" s="146" t="str">
        <f t="shared" si="75"/>
        <v/>
      </c>
      <c r="AF221" s="142" t="str">
        <f t="shared" si="61"/>
        <v/>
      </c>
      <c r="AG221" s="142"/>
      <c r="AH221" s="142" t="str">
        <f t="shared" si="62"/>
        <v/>
      </c>
      <c r="AI221" s="142" t="str">
        <f t="shared" si="63"/>
        <v/>
      </c>
      <c r="AJ221" s="142" t="str">
        <f t="shared" si="64"/>
        <v/>
      </c>
      <c r="AK221" s="142" t="str">
        <f t="shared" si="65"/>
        <v/>
      </c>
      <c r="AL221" s="142" t="str">
        <f t="shared" si="66"/>
        <v/>
      </c>
      <c r="AM221" s="142" t="str">
        <f t="shared" si="67"/>
        <v/>
      </c>
      <c r="AN221" s="143" t="str">
        <f t="shared" si="68"/>
        <v/>
      </c>
      <c r="AO221" s="143"/>
      <c r="AP221" s="143" t="str">
        <f t="shared" si="76"/>
        <v/>
      </c>
      <c r="AQ221" s="143" t="str">
        <f t="shared" si="51"/>
        <v/>
      </c>
      <c r="AR221" s="15"/>
      <c r="AS221" s="15"/>
      <c r="AT221" s="147" t="str">
        <f t="shared" si="52"/>
        <v/>
      </c>
      <c r="AU221" s="145" t="str">
        <f t="shared" si="53"/>
        <v/>
      </c>
      <c r="AV221" s="144" t="str">
        <f t="shared" si="77"/>
        <v/>
      </c>
      <c r="AW221" s="14"/>
    </row>
    <row r="222" spans="1:49" s="34" customFormat="1" x14ac:dyDescent="0.25">
      <c r="A222" s="14"/>
      <c r="G222" s="141" t="str">
        <f t="shared" si="54"/>
        <v/>
      </c>
      <c r="H222" s="146" t="str">
        <f t="shared" si="69"/>
        <v/>
      </c>
      <c r="I222" s="146" t="str">
        <f t="shared" si="70"/>
        <v/>
      </c>
      <c r="J222" s="142" t="str">
        <f t="shared" si="55"/>
        <v/>
      </c>
      <c r="K222" s="142" t="str">
        <f t="shared" si="56"/>
        <v/>
      </c>
      <c r="L222" s="142" t="str">
        <f t="shared" si="71"/>
        <v/>
      </c>
      <c r="M222" s="142" t="str">
        <f t="shared" si="72"/>
        <v/>
      </c>
      <c r="N222" s="142" t="str">
        <f t="shared" si="73"/>
        <v/>
      </c>
      <c r="O222" s="142" t="str">
        <f t="shared" si="48"/>
        <v/>
      </c>
      <c r="P222" s="142" t="str">
        <f t="shared" si="57"/>
        <v/>
      </c>
      <c r="Q222" s="143" t="str">
        <f t="shared" si="58"/>
        <v/>
      </c>
      <c r="R222" s="143" t="str">
        <f t="shared" si="49"/>
        <v/>
      </c>
      <c r="S222" s="143" t="str">
        <f t="shared" si="50"/>
        <v/>
      </c>
      <c r="T222" s="15"/>
      <c r="U222" s="15"/>
      <c r="V222" s="147" t="str">
        <f t="shared" si="59"/>
        <v/>
      </c>
      <c r="W222" s="14"/>
      <c r="X222" s="15"/>
      <c r="Y222" s="15"/>
      <c r="Z222" s="15"/>
      <c r="AA222" s="15"/>
      <c r="AB222" s="15"/>
      <c r="AC222" s="141" t="str">
        <f t="shared" si="60"/>
        <v/>
      </c>
      <c r="AD222" s="146" t="str">
        <f t="shared" si="74"/>
        <v/>
      </c>
      <c r="AE222" s="146" t="str">
        <f t="shared" si="75"/>
        <v/>
      </c>
      <c r="AF222" s="142" t="str">
        <f t="shared" si="61"/>
        <v/>
      </c>
      <c r="AG222" s="142"/>
      <c r="AH222" s="142" t="str">
        <f t="shared" si="62"/>
        <v/>
      </c>
      <c r="AI222" s="142" t="str">
        <f t="shared" si="63"/>
        <v/>
      </c>
      <c r="AJ222" s="142" t="str">
        <f t="shared" si="64"/>
        <v/>
      </c>
      <c r="AK222" s="142" t="str">
        <f t="shared" si="65"/>
        <v/>
      </c>
      <c r="AL222" s="142" t="str">
        <f t="shared" si="66"/>
        <v/>
      </c>
      <c r="AM222" s="142" t="str">
        <f t="shared" si="67"/>
        <v/>
      </c>
      <c r="AN222" s="143" t="str">
        <f t="shared" si="68"/>
        <v/>
      </c>
      <c r="AO222" s="143"/>
      <c r="AP222" s="143" t="str">
        <f t="shared" si="76"/>
        <v/>
      </c>
      <c r="AQ222" s="143" t="str">
        <f t="shared" si="51"/>
        <v/>
      </c>
      <c r="AR222" s="15"/>
      <c r="AS222" s="15"/>
      <c r="AT222" s="147" t="str">
        <f t="shared" si="52"/>
        <v/>
      </c>
      <c r="AU222" s="145" t="str">
        <f t="shared" si="53"/>
        <v/>
      </c>
      <c r="AV222" s="144" t="str">
        <f t="shared" si="77"/>
        <v/>
      </c>
      <c r="AW222" s="14"/>
    </row>
    <row r="223" spans="1:49" s="34" customFormat="1" x14ac:dyDescent="0.25">
      <c r="A223" s="14"/>
      <c r="G223" s="141" t="str">
        <f t="shared" si="54"/>
        <v/>
      </c>
      <c r="H223" s="146" t="str">
        <f t="shared" si="69"/>
        <v/>
      </c>
      <c r="I223" s="146" t="str">
        <f t="shared" si="70"/>
        <v/>
      </c>
      <c r="J223" s="142" t="str">
        <f t="shared" si="55"/>
        <v/>
      </c>
      <c r="K223" s="142" t="str">
        <f t="shared" si="56"/>
        <v/>
      </c>
      <c r="L223" s="142" t="str">
        <f t="shared" si="71"/>
        <v/>
      </c>
      <c r="M223" s="142" t="str">
        <f t="shared" si="72"/>
        <v/>
      </c>
      <c r="N223" s="142" t="str">
        <f t="shared" si="73"/>
        <v/>
      </c>
      <c r="O223" s="142" t="str">
        <f t="shared" si="48"/>
        <v/>
      </c>
      <c r="P223" s="142" t="str">
        <f t="shared" si="57"/>
        <v/>
      </c>
      <c r="Q223" s="143" t="str">
        <f t="shared" si="58"/>
        <v/>
      </c>
      <c r="R223" s="143" t="str">
        <f t="shared" si="49"/>
        <v/>
      </c>
      <c r="S223" s="143" t="str">
        <f t="shared" si="50"/>
        <v/>
      </c>
      <c r="T223" s="15"/>
      <c r="U223" s="15"/>
      <c r="V223" s="147" t="str">
        <f t="shared" si="59"/>
        <v/>
      </c>
      <c r="W223" s="14"/>
      <c r="X223" s="15"/>
      <c r="Y223" s="15"/>
      <c r="Z223" s="15"/>
      <c r="AA223" s="15"/>
      <c r="AB223" s="15"/>
      <c r="AC223" s="141" t="str">
        <f t="shared" si="60"/>
        <v/>
      </c>
      <c r="AD223" s="146" t="str">
        <f t="shared" si="74"/>
        <v/>
      </c>
      <c r="AE223" s="146" t="str">
        <f t="shared" si="75"/>
        <v/>
      </c>
      <c r="AF223" s="142" t="str">
        <f t="shared" si="61"/>
        <v/>
      </c>
      <c r="AG223" s="142"/>
      <c r="AH223" s="142" t="str">
        <f t="shared" si="62"/>
        <v/>
      </c>
      <c r="AI223" s="142" t="str">
        <f t="shared" si="63"/>
        <v/>
      </c>
      <c r="AJ223" s="142" t="str">
        <f t="shared" si="64"/>
        <v/>
      </c>
      <c r="AK223" s="142" t="str">
        <f t="shared" si="65"/>
        <v/>
      </c>
      <c r="AL223" s="142" t="str">
        <f t="shared" si="66"/>
        <v/>
      </c>
      <c r="AM223" s="142" t="str">
        <f t="shared" si="67"/>
        <v/>
      </c>
      <c r="AN223" s="143" t="str">
        <f t="shared" si="68"/>
        <v/>
      </c>
      <c r="AO223" s="143"/>
      <c r="AP223" s="143" t="str">
        <f t="shared" si="76"/>
        <v/>
      </c>
      <c r="AQ223" s="143" t="str">
        <f t="shared" si="51"/>
        <v/>
      </c>
      <c r="AR223" s="15"/>
      <c r="AS223" s="15"/>
      <c r="AT223" s="147" t="str">
        <f t="shared" si="52"/>
        <v/>
      </c>
      <c r="AU223" s="145" t="str">
        <f t="shared" si="53"/>
        <v/>
      </c>
      <c r="AV223" s="144" t="str">
        <f t="shared" si="77"/>
        <v/>
      </c>
      <c r="AW223" s="14"/>
    </row>
    <row r="224" spans="1:49" s="34" customFormat="1" x14ac:dyDescent="0.25">
      <c r="A224" s="14"/>
      <c r="G224" s="141" t="str">
        <f t="shared" si="54"/>
        <v/>
      </c>
      <c r="H224" s="146" t="str">
        <f t="shared" si="69"/>
        <v/>
      </c>
      <c r="I224" s="146" t="str">
        <f t="shared" si="70"/>
        <v/>
      </c>
      <c r="J224" s="142" t="str">
        <f t="shared" si="55"/>
        <v/>
      </c>
      <c r="K224" s="142" t="str">
        <f t="shared" si="56"/>
        <v/>
      </c>
      <c r="L224" s="142" t="str">
        <f t="shared" si="71"/>
        <v/>
      </c>
      <c r="M224" s="142" t="str">
        <f t="shared" si="72"/>
        <v/>
      </c>
      <c r="N224" s="142" t="str">
        <f t="shared" si="73"/>
        <v/>
      </c>
      <c r="O224" s="142" t="str">
        <f t="shared" si="48"/>
        <v/>
      </c>
      <c r="P224" s="142" t="str">
        <f t="shared" si="57"/>
        <v/>
      </c>
      <c r="Q224" s="143" t="str">
        <f t="shared" si="58"/>
        <v/>
      </c>
      <c r="R224" s="143" t="str">
        <f t="shared" si="49"/>
        <v/>
      </c>
      <c r="S224" s="143" t="str">
        <f t="shared" si="50"/>
        <v/>
      </c>
      <c r="T224" s="15"/>
      <c r="U224" s="15"/>
      <c r="V224" s="147" t="str">
        <f t="shared" si="59"/>
        <v/>
      </c>
      <c r="W224" s="14"/>
      <c r="X224" s="15"/>
      <c r="Y224" s="15"/>
      <c r="Z224" s="15"/>
      <c r="AA224" s="15"/>
      <c r="AB224" s="15"/>
      <c r="AC224" s="141" t="str">
        <f t="shared" si="60"/>
        <v/>
      </c>
      <c r="AD224" s="146" t="str">
        <f t="shared" si="74"/>
        <v/>
      </c>
      <c r="AE224" s="146" t="str">
        <f t="shared" si="75"/>
        <v/>
      </c>
      <c r="AF224" s="142" t="str">
        <f t="shared" si="61"/>
        <v/>
      </c>
      <c r="AG224" s="142"/>
      <c r="AH224" s="142" t="str">
        <f t="shared" si="62"/>
        <v/>
      </c>
      <c r="AI224" s="142" t="str">
        <f t="shared" si="63"/>
        <v/>
      </c>
      <c r="AJ224" s="142" t="str">
        <f t="shared" si="64"/>
        <v/>
      </c>
      <c r="AK224" s="142" t="str">
        <f t="shared" si="65"/>
        <v/>
      </c>
      <c r="AL224" s="142" t="str">
        <f t="shared" si="66"/>
        <v/>
      </c>
      <c r="AM224" s="142" t="str">
        <f t="shared" si="67"/>
        <v/>
      </c>
      <c r="AN224" s="143" t="str">
        <f t="shared" si="68"/>
        <v/>
      </c>
      <c r="AO224" s="143"/>
      <c r="AP224" s="143" t="str">
        <f t="shared" si="76"/>
        <v/>
      </c>
      <c r="AQ224" s="143" t="str">
        <f t="shared" si="51"/>
        <v/>
      </c>
      <c r="AR224" s="15"/>
      <c r="AS224" s="15"/>
      <c r="AT224" s="147" t="str">
        <f t="shared" si="52"/>
        <v/>
      </c>
      <c r="AU224" s="145" t="str">
        <f t="shared" si="53"/>
        <v/>
      </c>
      <c r="AV224" s="144" t="str">
        <f t="shared" si="77"/>
        <v/>
      </c>
      <c r="AW224" s="14"/>
    </row>
    <row r="225" spans="1:49" s="34" customFormat="1" x14ac:dyDescent="0.25">
      <c r="A225" s="14"/>
      <c r="G225" s="141" t="str">
        <f t="shared" si="54"/>
        <v/>
      </c>
      <c r="H225" s="146" t="str">
        <f t="shared" si="69"/>
        <v/>
      </c>
      <c r="I225" s="146" t="str">
        <f t="shared" si="70"/>
        <v/>
      </c>
      <c r="J225" s="142" t="str">
        <f t="shared" si="55"/>
        <v/>
      </c>
      <c r="K225" s="142" t="str">
        <f t="shared" si="56"/>
        <v/>
      </c>
      <c r="L225" s="142" t="str">
        <f t="shared" si="71"/>
        <v/>
      </c>
      <c r="M225" s="142" t="str">
        <f t="shared" si="72"/>
        <v/>
      </c>
      <c r="N225" s="142" t="str">
        <f t="shared" si="73"/>
        <v/>
      </c>
      <c r="O225" s="142" t="str">
        <f t="shared" si="48"/>
        <v/>
      </c>
      <c r="P225" s="142" t="str">
        <f t="shared" si="57"/>
        <v/>
      </c>
      <c r="Q225" s="143" t="str">
        <f t="shared" si="58"/>
        <v/>
      </c>
      <c r="R225" s="143" t="str">
        <f t="shared" si="49"/>
        <v/>
      </c>
      <c r="S225" s="143" t="str">
        <f t="shared" si="50"/>
        <v/>
      </c>
      <c r="T225" s="15"/>
      <c r="U225" s="15"/>
      <c r="V225" s="147" t="str">
        <f t="shared" si="59"/>
        <v/>
      </c>
      <c r="W225" s="14"/>
      <c r="X225" s="15"/>
      <c r="Y225" s="15"/>
      <c r="Z225" s="15"/>
      <c r="AA225" s="15"/>
      <c r="AB225" s="15"/>
      <c r="AC225" s="141" t="str">
        <f t="shared" si="60"/>
        <v/>
      </c>
      <c r="AD225" s="146" t="str">
        <f t="shared" si="74"/>
        <v/>
      </c>
      <c r="AE225" s="146" t="str">
        <f t="shared" si="75"/>
        <v/>
      </c>
      <c r="AF225" s="142" t="str">
        <f t="shared" si="61"/>
        <v/>
      </c>
      <c r="AG225" s="142"/>
      <c r="AH225" s="142" t="str">
        <f t="shared" si="62"/>
        <v/>
      </c>
      <c r="AI225" s="142" t="str">
        <f t="shared" si="63"/>
        <v/>
      </c>
      <c r="AJ225" s="142" t="str">
        <f t="shared" si="64"/>
        <v/>
      </c>
      <c r="AK225" s="142" t="str">
        <f t="shared" si="65"/>
        <v/>
      </c>
      <c r="AL225" s="142" t="str">
        <f t="shared" si="66"/>
        <v/>
      </c>
      <c r="AM225" s="142" t="str">
        <f t="shared" si="67"/>
        <v/>
      </c>
      <c r="AN225" s="143" t="str">
        <f t="shared" si="68"/>
        <v/>
      </c>
      <c r="AO225" s="143"/>
      <c r="AP225" s="143" t="str">
        <f t="shared" si="76"/>
        <v/>
      </c>
      <c r="AQ225" s="143" t="str">
        <f t="shared" si="51"/>
        <v/>
      </c>
      <c r="AR225" s="15"/>
      <c r="AS225" s="15"/>
      <c r="AT225" s="147" t="str">
        <f t="shared" si="52"/>
        <v/>
      </c>
      <c r="AU225" s="145" t="str">
        <f t="shared" si="53"/>
        <v/>
      </c>
      <c r="AV225" s="144" t="str">
        <f t="shared" si="77"/>
        <v/>
      </c>
      <c r="AW225" s="14"/>
    </row>
    <row r="226" spans="1:49" s="34" customFormat="1" x14ac:dyDescent="0.25">
      <c r="A226" s="14"/>
      <c r="G226" s="141" t="str">
        <f t="shared" si="54"/>
        <v/>
      </c>
      <c r="H226" s="146" t="str">
        <f t="shared" si="69"/>
        <v/>
      </c>
      <c r="I226" s="146" t="str">
        <f t="shared" si="70"/>
        <v/>
      </c>
      <c r="J226" s="142" t="str">
        <f t="shared" si="55"/>
        <v/>
      </c>
      <c r="K226" s="142" t="str">
        <f t="shared" si="56"/>
        <v/>
      </c>
      <c r="L226" s="142" t="str">
        <f t="shared" si="71"/>
        <v/>
      </c>
      <c r="M226" s="142" t="str">
        <f t="shared" si="72"/>
        <v/>
      </c>
      <c r="N226" s="142" t="str">
        <f t="shared" si="73"/>
        <v/>
      </c>
      <c r="O226" s="142" t="str">
        <f t="shared" si="48"/>
        <v/>
      </c>
      <c r="P226" s="142" t="str">
        <f t="shared" si="57"/>
        <v/>
      </c>
      <c r="Q226" s="143" t="str">
        <f t="shared" si="58"/>
        <v/>
      </c>
      <c r="R226" s="143" t="str">
        <f t="shared" si="49"/>
        <v/>
      </c>
      <c r="S226" s="143" t="str">
        <f t="shared" si="50"/>
        <v/>
      </c>
      <c r="T226" s="15"/>
      <c r="U226" s="15"/>
      <c r="V226" s="147" t="str">
        <f t="shared" si="59"/>
        <v/>
      </c>
      <c r="W226" s="14"/>
      <c r="X226" s="15"/>
      <c r="Y226" s="15"/>
      <c r="Z226" s="15"/>
      <c r="AA226" s="15"/>
      <c r="AB226" s="15"/>
      <c r="AC226" s="141" t="str">
        <f t="shared" si="60"/>
        <v/>
      </c>
      <c r="AD226" s="146" t="str">
        <f t="shared" si="74"/>
        <v/>
      </c>
      <c r="AE226" s="146" t="str">
        <f t="shared" si="75"/>
        <v/>
      </c>
      <c r="AF226" s="142" t="str">
        <f t="shared" si="61"/>
        <v/>
      </c>
      <c r="AG226" s="142"/>
      <c r="AH226" s="142" t="str">
        <f t="shared" si="62"/>
        <v/>
      </c>
      <c r="AI226" s="142" t="str">
        <f t="shared" si="63"/>
        <v/>
      </c>
      <c r="AJ226" s="142" t="str">
        <f t="shared" si="64"/>
        <v/>
      </c>
      <c r="AK226" s="142" t="str">
        <f t="shared" si="65"/>
        <v/>
      </c>
      <c r="AL226" s="142" t="str">
        <f t="shared" si="66"/>
        <v/>
      </c>
      <c r="AM226" s="142" t="str">
        <f t="shared" si="67"/>
        <v/>
      </c>
      <c r="AN226" s="143" t="str">
        <f t="shared" si="68"/>
        <v/>
      </c>
      <c r="AO226" s="143"/>
      <c r="AP226" s="143" t="str">
        <f t="shared" si="76"/>
        <v/>
      </c>
      <c r="AQ226" s="143" t="str">
        <f t="shared" si="51"/>
        <v/>
      </c>
      <c r="AR226" s="15"/>
      <c r="AS226" s="15"/>
      <c r="AT226" s="147" t="str">
        <f t="shared" si="52"/>
        <v/>
      </c>
      <c r="AU226" s="145" t="str">
        <f t="shared" si="53"/>
        <v/>
      </c>
      <c r="AV226" s="144" t="str">
        <f t="shared" si="77"/>
        <v/>
      </c>
      <c r="AW226" s="14"/>
    </row>
    <row r="227" spans="1:49" s="34" customFormat="1" x14ac:dyDescent="0.25">
      <c r="A227" s="14"/>
      <c r="G227" s="141" t="str">
        <f t="shared" si="54"/>
        <v/>
      </c>
      <c r="H227" s="146" t="str">
        <f t="shared" si="69"/>
        <v/>
      </c>
      <c r="I227" s="146" t="str">
        <f t="shared" si="70"/>
        <v/>
      </c>
      <c r="J227" s="142" t="str">
        <f t="shared" si="55"/>
        <v/>
      </c>
      <c r="K227" s="142" t="str">
        <f t="shared" si="56"/>
        <v/>
      </c>
      <c r="L227" s="142" t="str">
        <f t="shared" si="71"/>
        <v/>
      </c>
      <c r="M227" s="142" t="str">
        <f t="shared" si="72"/>
        <v/>
      </c>
      <c r="N227" s="142" t="str">
        <f t="shared" si="73"/>
        <v/>
      </c>
      <c r="O227" s="142" t="str">
        <f t="shared" si="48"/>
        <v/>
      </c>
      <c r="P227" s="142" t="str">
        <f t="shared" si="57"/>
        <v/>
      </c>
      <c r="Q227" s="143" t="str">
        <f t="shared" si="58"/>
        <v/>
      </c>
      <c r="R227" s="143" t="str">
        <f t="shared" si="49"/>
        <v/>
      </c>
      <c r="S227" s="143" t="str">
        <f t="shared" si="50"/>
        <v/>
      </c>
      <c r="T227" s="15"/>
      <c r="U227" s="15"/>
      <c r="V227" s="147" t="str">
        <f t="shared" si="59"/>
        <v/>
      </c>
      <c r="W227" s="14"/>
      <c r="X227" s="15"/>
      <c r="Y227" s="15"/>
      <c r="Z227" s="15"/>
      <c r="AA227" s="15"/>
      <c r="AB227" s="15"/>
      <c r="AC227" s="141" t="str">
        <f t="shared" si="60"/>
        <v/>
      </c>
      <c r="AD227" s="146" t="str">
        <f t="shared" si="74"/>
        <v/>
      </c>
      <c r="AE227" s="146" t="str">
        <f t="shared" si="75"/>
        <v/>
      </c>
      <c r="AF227" s="142" t="str">
        <f t="shared" si="61"/>
        <v/>
      </c>
      <c r="AG227" s="142"/>
      <c r="AH227" s="142" t="str">
        <f t="shared" si="62"/>
        <v/>
      </c>
      <c r="AI227" s="142" t="str">
        <f t="shared" si="63"/>
        <v/>
      </c>
      <c r="AJ227" s="142" t="str">
        <f t="shared" si="64"/>
        <v/>
      </c>
      <c r="AK227" s="142" t="str">
        <f t="shared" si="65"/>
        <v/>
      </c>
      <c r="AL227" s="142" t="str">
        <f t="shared" si="66"/>
        <v/>
      </c>
      <c r="AM227" s="142" t="str">
        <f t="shared" si="67"/>
        <v/>
      </c>
      <c r="AN227" s="143" t="str">
        <f t="shared" si="68"/>
        <v/>
      </c>
      <c r="AO227" s="143"/>
      <c r="AP227" s="143" t="str">
        <f t="shared" si="76"/>
        <v/>
      </c>
      <c r="AQ227" s="143" t="str">
        <f t="shared" si="51"/>
        <v/>
      </c>
      <c r="AR227" s="15"/>
      <c r="AS227" s="15"/>
      <c r="AT227" s="147" t="str">
        <f t="shared" si="52"/>
        <v/>
      </c>
      <c r="AU227" s="145" t="str">
        <f t="shared" si="53"/>
        <v/>
      </c>
      <c r="AV227" s="144" t="str">
        <f t="shared" si="77"/>
        <v/>
      </c>
      <c r="AW227" s="14"/>
    </row>
    <row r="228" spans="1:49" s="34" customFormat="1" x14ac:dyDescent="0.25">
      <c r="A228" s="14"/>
      <c r="G228" s="141" t="str">
        <f t="shared" si="54"/>
        <v/>
      </c>
      <c r="H228" s="146" t="str">
        <f t="shared" si="69"/>
        <v/>
      </c>
      <c r="I228" s="146" t="str">
        <f t="shared" si="70"/>
        <v/>
      </c>
      <c r="J228" s="142" t="str">
        <f t="shared" si="55"/>
        <v/>
      </c>
      <c r="K228" s="142" t="str">
        <f t="shared" si="56"/>
        <v/>
      </c>
      <c r="L228" s="142" t="str">
        <f t="shared" si="71"/>
        <v/>
      </c>
      <c r="M228" s="142" t="str">
        <f t="shared" si="72"/>
        <v/>
      </c>
      <c r="N228" s="142" t="str">
        <f t="shared" si="73"/>
        <v/>
      </c>
      <c r="O228" s="142" t="str">
        <f t="shared" si="48"/>
        <v/>
      </c>
      <c r="P228" s="142" t="str">
        <f t="shared" si="57"/>
        <v/>
      </c>
      <c r="Q228" s="143" t="str">
        <f t="shared" si="58"/>
        <v/>
      </c>
      <c r="R228" s="143" t="str">
        <f t="shared" si="49"/>
        <v/>
      </c>
      <c r="S228" s="143" t="str">
        <f t="shared" si="50"/>
        <v/>
      </c>
      <c r="T228" s="15"/>
      <c r="U228" s="15"/>
      <c r="V228" s="147" t="str">
        <f t="shared" si="59"/>
        <v/>
      </c>
      <c r="W228" s="14"/>
      <c r="X228" s="15"/>
      <c r="Y228" s="15"/>
      <c r="Z228" s="15"/>
      <c r="AA228" s="15"/>
      <c r="AB228" s="15"/>
      <c r="AC228" s="141" t="str">
        <f t="shared" si="60"/>
        <v/>
      </c>
      <c r="AD228" s="146" t="str">
        <f t="shared" si="74"/>
        <v/>
      </c>
      <c r="AE228" s="146" t="str">
        <f t="shared" si="75"/>
        <v/>
      </c>
      <c r="AF228" s="142" t="str">
        <f t="shared" si="61"/>
        <v/>
      </c>
      <c r="AG228" s="142"/>
      <c r="AH228" s="142" t="str">
        <f t="shared" si="62"/>
        <v/>
      </c>
      <c r="AI228" s="142" t="str">
        <f t="shared" si="63"/>
        <v/>
      </c>
      <c r="AJ228" s="142" t="str">
        <f t="shared" si="64"/>
        <v/>
      </c>
      <c r="AK228" s="142" t="str">
        <f t="shared" si="65"/>
        <v/>
      </c>
      <c r="AL228" s="142" t="str">
        <f t="shared" si="66"/>
        <v/>
      </c>
      <c r="AM228" s="142" t="str">
        <f t="shared" si="67"/>
        <v/>
      </c>
      <c r="AN228" s="143" t="str">
        <f t="shared" si="68"/>
        <v/>
      </c>
      <c r="AO228" s="143"/>
      <c r="AP228" s="143" t="str">
        <f t="shared" si="76"/>
        <v/>
      </c>
      <c r="AQ228" s="143" t="str">
        <f t="shared" si="51"/>
        <v/>
      </c>
      <c r="AR228" s="15"/>
      <c r="AS228" s="15"/>
      <c r="AT228" s="147" t="str">
        <f t="shared" si="52"/>
        <v/>
      </c>
      <c r="AU228" s="145" t="str">
        <f t="shared" si="53"/>
        <v/>
      </c>
      <c r="AV228" s="144" t="str">
        <f t="shared" si="77"/>
        <v/>
      </c>
      <c r="AW228" s="14"/>
    </row>
    <row r="229" spans="1:49" s="34" customFormat="1" x14ac:dyDescent="0.25">
      <c r="A229" s="14"/>
      <c r="G229" s="141" t="str">
        <f t="shared" si="54"/>
        <v/>
      </c>
      <c r="H229" s="146" t="str">
        <f t="shared" si="69"/>
        <v/>
      </c>
      <c r="I229" s="146" t="str">
        <f t="shared" si="70"/>
        <v/>
      </c>
      <c r="J229" s="142" t="str">
        <f t="shared" si="55"/>
        <v/>
      </c>
      <c r="K229" s="142" t="str">
        <f t="shared" si="56"/>
        <v/>
      </c>
      <c r="L229" s="142" t="str">
        <f t="shared" si="71"/>
        <v/>
      </c>
      <c r="M229" s="142" t="str">
        <f t="shared" si="72"/>
        <v/>
      </c>
      <c r="N229" s="142" t="str">
        <f t="shared" si="73"/>
        <v/>
      </c>
      <c r="O229" s="142" t="str">
        <f t="shared" si="48"/>
        <v/>
      </c>
      <c r="P229" s="142" t="str">
        <f t="shared" si="57"/>
        <v/>
      </c>
      <c r="Q229" s="143" t="str">
        <f t="shared" si="58"/>
        <v/>
      </c>
      <c r="R229" s="143" t="str">
        <f t="shared" si="49"/>
        <v/>
      </c>
      <c r="S229" s="143" t="str">
        <f t="shared" si="50"/>
        <v/>
      </c>
      <c r="T229" s="15"/>
      <c r="U229" s="15"/>
      <c r="V229" s="147" t="str">
        <f t="shared" si="59"/>
        <v/>
      </c>
      <c r="W229" s="14"/>
      <c r="X229" s="15"/>
      <c r="Y229" s="15"/>
      <c r="Z229" s="15"/>
      <c r="AA229" s="15"/>
      <c r="AB229" s="15"/>
      <c r="AC229" s="141" t="str">
        <f t="shared" si="60"/>
        <v/>
      </c>
      <c r="AD229" s="146" t="str">
        <f t="shared" si="74"/>
        <v/>
      </c>
      <c r="AE229" s="146" t="str">
        <f t="shared" si="75"/>
        <v/>
      </c>
      <c r="AF229" s="142" t="str">
        <f t="shared" si="61"/>
        <v/>
      </c>
      <c r="AG229" s="142"/>
      <c r="AH229" s="142" t="str">
        <f t="shared" si="62"/>
        <v/>
      </c>
      <c r="AI229" s="142" t="str">
        <f t="shared" si="63"/>
        <v/>
      </c>
      <c r="AJ229" s="142" t="str">
        <f t="shared" si="64"/>
        <v/>
      </c>
      <c r="AK229" s="142" t="str">
        <f t="shared" si="65"/>
        <v/>
      </c>
      <c r="AL229" s="142" t="str">
        <f t="shared" si="66"/>
        <v/>
      </c>
      <c r="AM229" s="142" t="str">
        <f t="shared" si="67"/>
        <v/>
      </c>
      <c r="AN229" s="143" t="str">
        <f t="shared" si="68"/>
        <v/>
      </c>
      <c r="AO229" s="143"/>
      <c r="AP229" s="143" t="str">
        <f t="shared" si="76"/>
        <v/>
      </c>
      <c r="AQ229" s="143" t="str">
        <f t="shared" si="51"/>
        <v/>
      </c>
      <c r="AR229" s="15"/>
      <c r="AS229" s="15"/>
      <c r="AT229" s="147" t="str">
        <f t="shared" si="52"/>
        <v/>
      </c>
      <c r="AU229" s="145" t="str">
        <f t="shared" si="53"/>
        <v/>
      </c>
      <c r="AV229" s="144" t="str">
        <f t="shared" si="77"/>
        <v/>
      </c>
      <c r="AW229" s="14"/>
    </row>
    <row r="230" spans="1:49" s="34" customFormat="1" x14ac:dyDescent="0.25">
      <c r="A230" s="14"/>
      <c r="G230" s="141" t="str">
        <f t="shared" si="54"/>
        <v/>
      </c>
      <c r="H230" s="146" t="str">
        <f t="shared" si="69"/>
        <v/>
      </c>
      <c r="I230" s="146" t="str">
        <f t="shared" si="70"/>
        <v/>
      </c>
      <c r="J230" s="142" t="str">
        <f t="shared" si="55"/>
        <v/>
      </c>
      <c r="K230" s="142" t="str">
        <f t="shared" si="56"/>
        <v/>
      </c>
      <c r="L230" s="142" t="str">
        <f t="shared" si="71"/>
        <v/>
      </c>
      <c r="M230" s="142" t="str">
        <f t="shared" si="72"/>
        <v/>
      </c>
      <c r="N230" s="142" t="str">
        <f t="shared" si="73"/>
        <v/>
      </c>
      <c r="O230" s="142" t="str">
        <f t="shared" si="48"/>
        <v/>
      </c>
      <c r="P230" s="142" t="str">
        <f t="shared" si="57"/>
        <v/>
      </c>
      <c r="Q230" s="143" t="str">
        <f t="shared" si="58"/>
        <v/>
      </c>
      <c r="R230" s="143" t="str">
        <f t="shared" si="49"/>
        <v/>
      </c>
      <c r="S230" s="143" t="str">
        <f t="shared" si="50"/>
        <v/>
      </c>
      <c r="T230" s="15"/>
      <c r="U230" s="15"/>
      <c r="V230" s="147" t="str">
        <f t="shared" si="59"/>
        <v/>
      </c>
      <c r="W230" s="14"/>
      <c r="X230" s="15"/>
      <c r="Y230" s="15"/>
      <c r="Z230" s="15"/>
      <c r="AA230" s="15"/>
      <c r="AB230" s="15"/>
      <c r="AC230" s="141" t="str">
        <f t="shared" si="60"/>
        <v/>
      </c>
      <c r="AD230" s="146" t="str">
        <f t="shared" si="74"/>
        <v/>
      </c>
      <c r="AE230" s="146" t="str">
        <f t="shared" si="75"/>
        <v/>
      </c>
      <c r="AF230" s="142" t="str">
        <f t="shared" si="61"/>
        <v/>
      </c>
      <c r="AG230" s="142"/>
      <c r="AH230" s="142" t="str">
        <f t="shared" si="62"/>
        <v/>
      </c>
      <c r="AI230" s="142" t="str">
        <f t="shared" si="63"/>
        <v/>
      </c>
      <c r="AJ230" s="142" t="str">
        <f t="shared" si="64"/>
        <v/>
      </c>
      <c r="AK230" s="142" t="str">
        <f t="shared" si="65"/>
        <v/>
      </c>
      <c r="AL230" s="142" t="str">
        <f t="shared" si="66"/>
        <v/>
      </c>
      <c r="AM230" s="142" t="str">
        <f t="shared" si="67"/>
        <v/>
      </c>
      <c r="AN230" s="143" t="str">
        <f t="shared" si="68"/>
        <v/>
      </c>
      <c r="AO230" s="143"/>
      <c r="AP230" s="143" t="str">
        <f t="shared" si="76"/>
        <v/>
      </c>
      <c r="AQ230" s="143" t="str">
        <f t="shared" si="51"/>
        <v/>
      </c>
      <c r="AR230" s="15"/>
      <c r="AS230" s="15"/>
      <c r="AT230" s="147" t="str">
        <f t="shared" si="52"/>
        <v/>
      </c>
      <c r="AU230" s="145" t="str">
        <f t="shared" si="53"/>
        <v/>
      </c>
      <c r="AV230" s="144" t="str">
        <f t="shared" si="77"/>
        <v/>
      </c>
      <c r="AW230" s="14"/>
    </row>
    <row r="231" spans="1:49" s="34" customFormat="1" x14ac:dyDescent="0.25">
      <c r="A231" s="14"/>
      <c r="G231" s="141" t="str">
        <f t="shared" si="54"/>
        <v/>
      </c>
      <c r="H231" s="146" t="str">
        <f t="shared" si="69"/>
        <v/>
      </c>
      <c r="I231" s="146" t="str">
        <f t="shared" si="70"/>
        <v/>
      </c>
      <c r="J231" s="142" t="str">
        <f t="shared" si="55"/>
        <v/>
      </c>
      <c r="K231" s="142" t="str">
        <f t="shared" si="56"/>
        <v/>
      </c>
      <c r="L231" s="142" t="str">
        <f t="shared" si="71"/>
        <v/>
      </c>
      <c r="M231" s="142" t="str">
        <f t="shared" si="72"/>
        <v/>
      </c>
      <c r="N231" s="142" t="str">
        <f t="shared" si="73"/>
        <v/>
      </c>
      <c r="O231" s="142" t="str">
        <f t="shared" si="48"/>
        <v/>
      </c>
      <c r="P231" s="142" t="str">
        <f t="shared" si="57"/>
        <v/>
      </c>
      <c r="Q231" s="143" t="str">
        <f t="shared" si="58"/>
        <v/>
      </c>
      <c r="R231" s="143" t="str">
        <f t="shared" si="49"/>
        <v/>
      </c>
      <c r="S231" s="143" t="str">
        <f t="shared" si="50"/>
        <v/>
      </c>
      <c r="T231" s="15"/>
      <c r="U231" s="15"/>
      <c r="V231" s="147" t="str">
        <f t="shared" si="59"/>
        <v/>
      </c>
      <c r="W231" s="14"/>
      <c r="X231" s="15"/>
      <c r="Y231" s="15"/>
      <c r="Z231" s="15"/>
      <c r="AA231" s="15"/>
      <c r="AB231" s="15"/>
      <c r="AC231" s="141" t="str">
        <f t="shared" si="60"/>
        <v/>
      </c>
      <c r="AD231" s="146" t="str">
        <f t="shared" si="74"/>
        <v/>
      </c>
      <c r="AE231" s="146" t="str">
        <f t="shared" si="75"/>
        <v/>
      </c>
      <c r="AF231" s="142" t="str">
        <f t="shared" si="61"/>
        <v/>
      </c>
      <c r="AG231" s="142"/>
      <c r="AH231" s="142" t="str">
        <f t="shared" si="62"/>
        <v/>
      </c>
      <c r="AI231" s="142" t="str">
        <f t="shared" si="63"/>
        <v/>
      </c>
      <c r="AJ231" s="142" t="str">
        <f t="shared" si="64"/>
        <v/>
      </c>
      <c r="AK231" s="142" t="str">
        <f t="shared" si="65"/>
        <v/>
      </c>
      <c r="AL231" s="142" t="str">
        <f t="shared" si="66"/>
        <v/>
      </c>
      <c r="AM231" s="142" t="str">
        <f t="shared" si="67"/>
        <v/>
      </c>
      <c r="AN231" s="143" t="str">
        <f t="shared" si="68"/>
        <v/>
      </c>
      <c r="AO231" s="143"/>
      <c r="AP231" s="143" t="str">
        <f t="shared" si="76"/>
        <v/>
      </c>
      <c r="AQ231" s="143" t="str">
        <f t="shared" si="51"/>
        <v/>
      </c>
      <c r="AR231" s="15"/>
      <c r="AS231" s="15"/>
      <c r="AT231" s="147" t="str">
        <f t="shared" si="52"/>
        <v/>
      </c>
      <c r="AU231" s="145" t="str">
        <f t="shared" si="53"/>
        <v/>
      </c>
      <c r="AV231" s="144" t="str">
        <f t="shared" si="77"/>
        <v/>
      </c>
      <c r="AW231" s="14"/>
    </row>
    <row r="232" spans="1:49" s="34" customFormat="1" x14ac:dyDescent="0.25">
      <c r="A232" s="14"/>
      <c r="G232" s="141" t="str">
        <f t="shared" si="54"/>
        <v/>
      </c>
      <c r="H232" s="146" t="str">
        <f t="shared" si="69"/>
        <v/>
      </c>
      <c r="I232" s="146" t="str">
        <f t="shared" si="70"/>
        <v/>
      </c>
      <c r="J232" s="142" t="str">
        <f t="shared" si="55"/>
        <v/>
      </c>
      <c r="K232" s="142" t="str">
        <f t="shared" si="56"/>
        <v/>
      </c>
      <c r="L232" s="142" t="str">
        <f t="shared" si="71"/>
        <v/>
      </c>
      <c r="M232" s="142" t="str">
        <f t="shared" si="72"/>
        <v/>
      </c>
      <c r="N232" s="142" t="str">
        <f t="shared" si="73"/>
        <v/>
      </c>
      <c r="O232" s="142" t="str">
        <f t="shared" si="48"/>
        <v/>
      </c>
      <c r="P232" s="142" t="str">
        <f t="shared" si="57"/>
        <v/>
      </c>
      <c r="Q232" s="143" t="str">
        <f t="shared" si="58"/>
        <v/>
      </c>
      <c r="R232" s="143" t="str">
        <f t="shared" si="49"/>
        <v/>
      </c>
      <c r="S232" s="143" t="str">
        <f t="shared" si="50"/>
        <v/>
      </c>
      <c r="T232" s="15"/>
      <c r="U232" s="15"/>
      <c r="V232" s="147" t="str">
        <f t="shared" si="59"/>
        <v/>
      </c>
      <c r="W232" s="14"/>
      <c r="X232" s="15"/>
      <c r="Y232" s="15"/>
      <c r="Z232" s="15"/>
      <c r="AA232" s="15"/>
      <c r="AB232" s="15"/>
      <c r="AC232" s="141" t="str">
        <f t="shared" si="60"/>
        <v/>
      </c>
      <c r="AD232" s="146" t="str">
        <f t="shared" si="74"/>
        <v/>
      </c>
      <c r="AE232" s="146" t="str">
        <f t="shared" si="75"/>
        <v/>
      </c>
      <c r="AF232" s="142" t="str">
        <f t="shared" si="61"/>
        <v/>
      </c>
      <c r="AG232" s="142"/>
      <c r="AH232" s="142" t="str">
        <f t="shared" si="62"/>
        <v/>
      </c>
      <c r="AI232" s="142" t="str">
        <f t="shared" si="63"/>
        <v/>
      </c>
      <c r="AJ232" s="142" t="str">
        <f t="shared" si="64"/>
        <v/>
      </c>
      <c r="AK232" s="142" t="str">
        <f t="shared" si="65"/>
        <v/>
      </c>
      <c r="AL232" s="142" t="str">
        <f t="shared" si="66"/>
        <v/>
      </c>
      <c r="AM232" s="142" t="str">
        <f t="shared" si="67"/>
        <v/>
      </c>
      <c r="AN232" s="143" t="str">
        <f t="shared" si="68"/>
        <v/>
      </c>
      <c r="AO232" s="143"/>
      <c r="AP232" s="143" t="str">
        <f t="shared" si="76"/>
        <v/>
      </c>
      <c r="AQ232" s="143" t="str">
        <f t="shared" si="51"/>
        <v/>
      </c>
      <c r="AR232" s="15"/>
      <c r="AS232" s="15"/>
      <c r="AT232" s="147" t="str">
        <f t="shared" si="52"/>
        <v/>
      </c>
      <c r="AU232" s="145" t="str">
        <f t="shared" si="53"/>
        <v/>
      </c>
      <c r="AV232" s="144" t="str">
        <f t="shared" si="77"/>
        <v/>
      </c>
      <c r="AW232" s="14"/>
    </row>
    <row r="233" spans="1:49" s="34" customFormat="1" x14ac:dyDescent="0.25">
      <c r="A233" s="14"/>
      <c r="G233" s="141" t="str">
        <f t="shared" si="54"/>
        <v/>
      </c>
      <c r="H233" s="146" t="str">
        <f t="shared" si="69"/>
        <v/>
      </c>
      <c r="I233" s="146" t="str">
        <f t="shared" si="70"/>
        <v/>
      </c>
      <c r="J233" s="142" t="str">
        <f t="shared" si="55"/>
        <v/>
      </c>
      <c r="K233" s="142" t="str">
        <f t="shared" si="56"/>
        <v/>
      </c>
      <c r="L233" s="142" t="str">
        <f t="shared" si="71"/>
        <v/>
      </c>
      <c r="M233" s="142" t="str">
        <f t="shared" si="72"/>
        <v/>
      </c>
      <c r="N233" s="142" t="str">
        <f t="shared" si="73"/>
        <v/>
      </c>
      <c r="O233" s="142" t="str">
        <f t="shared" si="48"/>
        <v/>
      </c>
      <c r="P233" s="142" t="str">
        <f t="shared" si="57"/>
        <v/>
      </c>
      <c r="Q233" s="143" t="str">
        <f t="shared" si="58"/>
        <v/>
      </c>
      <c r="R233" s="143" t="str">
        <f t="shared" si="49"/>
        <v/>
      </c>
      <c r="S233" s="143" t="str">
        <f t="shared" si="50"/>
        <v/>
      </c>
      <c r="T233" s="15"/>
      <c r="U233" s="15"/>
      <c r="V233" s="147" t="str">
        <f t="shared" si="59"/>
        <v/>
      </c>
      <c r="W233" s="14"/>
      <c r="X233" s="15"/>
      <c r="Y233" s="15"/>
      <c r="Z233" s="15"/>
      <c r="AA233" s="15"/>
      <c r="AB233" s="15"/>
      <c r="AC233" s="141" t="str">
        <f t="shared" si="60"/>
        <v/>
      </c>
      <c r="AD233" s="146" t="str">
        <f t="shared" si="74"/>
        <v/>
      </c>
      <c r="AE233" s="146" t="str">
        <f t="shared" si="75"/>
        <v/>
      </c>
      <c r="AF233" s="142" t="str">
        <f t="shared" si="61"/>
        <v/>
      </c>
      <c r="AG233" s="142"/>
      <c r="AH233" s="142" t="str">
        <f t="shared" si="62"/>
        <v/>
      </c>
      <c r="AI233" s="142" t="str">
        <f t="shared" si="63"/>
        <v/>
      </c>
      <c r="AJ233" s="142" t="str">
        <f t="shared" si="64"/>
        <v/>
      </c>
      <c r="AK233" s="142" t="str">
        <f t="shared" si="65"/>
        <v/>
      </c>
      <c r="AL233" s="142" t="str">
        <f t="shared" si="66"/>
        <v/>
      </c>
      <c r="AM233" s="142" t="str">
        <f t="shared" si="67"/>
        <v/>
      </c>
      <c r="AN233" s="143" t="str">
        <f t="shared" si="68"/>
        <v/>
      </c>
      <c r="AO233" s="143"/>
      <c r="AP233" s="143" t="str">
        <f t="shared" si="76"/>
        <v/>
      </c>
      <c r="AQ233" s="143" t="str">
        <f t="shared" si="51"/>
        <v/>
      </c>
      <c r="AR233" s="15"/>
      <c r="AS233" s="15"/>
      <c r="AT233" s="147" t="str">
        <f t="shared" si="52"/>
        <v/>
      </c>
      <c r="AU233" s="145" t="str">
        <f t="shared" si="53"/>
        <v/>
      </c>
      <c r="AV233" s="144" t="str">
        <f t="shared" si="77"/>
        <v/>
      </c>
      <c r="AW233" s="14"/>
    </row>
    <row r="234" spans="1:49" s="34" customFormat="1" x14ac:dyDescent="0.25">
      <c r="A234" s="14"/>
      <c r="G234" s="141" t="str">
        <f t="shared" si="54"/>
        <v/>
      </c>
      <c r="H234" s="146" t="str">
        <f t="shared" si="69"/>
        <v/>
      </c>
      <c r="I234" s="146" t="str">
        <f t="shared" si="70"/>
        <v/>
      </c>
      <c r="J234" s="142" t="str">
        <f t="shared" si="55"/>
        <v/>
      </c>
      <c r="K234" s="142" t="str">
        <f t="shared" si="56"/>
        <v/>
      </c>
      <c r="L234" s="142" t="str">
        <f t="shared" si="71"/>
        <v/>
      </c>
      <c r="M234" s="142" t="str">
        <f t="shared" si="72"/>
        <v/>
      </c>
      <c r="N234" s="142" t="str">
        <f t="shared" si="73"/>
        <v/>
      </c>
      <c r="O234" s="142" t="str">
        <f t="shared" si="48"/>
        <v/>
      </c>
      <c r="P234" s="142" t="str">
        <f t="shared" si="57"/>
        <v/>
      </c>
      <c r="Q234" s="143" t="str">
        <f t="shared" si="58"/>
        <v/>
      </c>
      <c r="R234" s="143" t="str">
        <f t="shared" si="49"/>
        <v/>
      </c>
      <c r="S234" s="143" t="str">
        <f t="shared" si="50"/>
        <v/>
      </c>
      <c r="T234" s="15"/>
      <c r="U234" s="15"/>
      <c r="V234" s="147" t="str">
        <f t="shared" si="59"/>
        <v/>
      </c>
      <c r="W234" s="14"/>
      <c r="X234" s="15"/>
      <c r="Y234" s="15"/>
      <c r="Z234" s="15"/>
      <c r="AA234" s="15"/>
      <c r="AB234" s="15"/>
      <c r="AC234" s="141" t="str">
        <f t="shared" si="60"/>
        <v/>
      </c>
      <c r="AD234" s="146" t="str">
        <f t="shared" si="74"/>
        <v/>
      </c>
      <c r="AE234" s="146" t="str">
        <f t="shared" si="75"/>
        <v/>
      </c>
      <c r="AF234" s="142" t="str">
        <f t="shared" si="61"/>
        <v/>
      </c>
      <c r="AG234" s="142"/>
      <c r="AH234" s="142" t="str">
        <f t="shared" si="62"/>
        <v/>
      </c>
      <c r="AI234" s="142" t="str">
        <f t="shared" si="63"/>
        <v/>
      </c>
      <c r="AJ234" s="142" t="str">
        <f t="shared" si="64"/>
        <v/>
      </c>
      <c r="AK234" s="142" t="str">
        <f t="shared" si="65"/>
        <v/>
      </c>
      <c r="AL234" s="142" t="str">
        <f t="shared" si="66"/>
        <v/>
      </c>
      <c r="AM234" s="142" t="str">
        <f t="shared" si="67"/>
        <v/>
      </c>
      <c r="AN234" s="143" t="str">
        <f t="shared" si="68"/>
        <v/>
      </c>
      <c r="AO234" s="143"/>
      <c r="AP234" s="143" t="str">
        <f t="shared" si="76"/>
        <v/>
      </c>
      <c r="AQ234" s="143" t="str">
        <f t="shared" si="51"/>
        <v/>
      </c>
      <c r="AR234" s="15"/>
      <c r="AS234" s="15"/>
      <c r="AT234" s="147" t="str">
        <f t="shared" si="52"/>
        <v/>
      </c>
      <c r="AU234" s="145" t="str">
        <f t="shared" si="53"/>
        <v/>
      </c>
      <c r="AV234" s="144" t="str">
        <f t="shared" si="77"/>
        <v/>
      </c>
      <c r="AW234" s="14"/>
    </row>
    <row r="235" spans="1:49" s="34" customFormat="1" x14ac:dyDescent="0.25">
      <c r="A235" s="14"/>
      <c r="G235" s="141" t="str">
        <f t="shared" si="54"/>
        <v/>
      </c>
      <c r="H235" s="146" t="str">
        <f t="shared" si="69"/>
        <v/>
      </c>
      <c r="I235" s="146" t="str">
        <f t="shared" si="70"/>
        <v/>
      </c>
      <c r="J235" s="142" t="str">
        <f t="shared" si="55"/>
        <v/>
      </c>
      <c r="K235" s="142" t="str">
        <f t="shared" si="56"/>
        <v/>
      </c>
      <c r="L235" s="142" t="str">
        <f t="shared" si="71"/>
        <v/>
      </c>
      <c r="M235" s="142" t="str">
        <f t="shared" si="72"/>
        <v/>
      </c>
      <c r="N235" s="142" t="str">
        <f t="shared" si="73"/>
        <v/>
      </c>
      <c r="O235" s="142" t="str">
        <f t="shared" si="48"/>
        <v/>
      </c>
      <c r="P235" s="142" t="str">
        <f t="shared" si="57"/>
        <v/>
      </c>
      <c r="Q235" s="143" t="str">
        <f t="shared" si="58"/>
        <v/>
      </c>
      <c r="R235" s="143" t="str">
        <f t="shared" si="49"/>
        <v/>
      </c>
      <c r="S235" s="143" t="str">
        <f t="shared" si="50"/>
        <v/>
      </c>
      <c r="T235" s="15"/>
      <c r="U235" s="15"/>
      <c r="V235" s="147" t="str">
        <f t="shared" si="59"/>
        <v/>
      </c>
      <c r="W235" s="14"/>
      <c r="X235" s="15"/>
      <c r="Y235" s="15"/>
      <c r="Z235" s="15"/>
      <c r="AA235" s="15"/>
      <c r="AB235" s="15"/>
      <c r="AC235" s="141" t="str">
        <f t="shared" si="60"/>
        <v/>
      </c>
      <c r="AD235" s="146" t="str">
        <f t="shared" si="74"/>
        <v/>
      </c>
      <c r="AE235" s="146" t="str">
        <f t="shared" si="75"/>
        <v/>
      </c>
      <c r="AF235" s="142" t="str">
        <f t="shared" si="61"/>
        <v/>
      </c>
      <c r="AG235" s="142"/>
      <c r="AH235" s="142" t="str">
        <f t="shared" si="62"/>
        <v/>
      </c>
      <c r="AI235" s="142" t="str">
        <f t="shared" si="63"/>
        <v/>
      </c>
      <c r="AJ235" s="142" t="str">
        <f t="shared" si="64"/>
        <v/>
      </c>
      <c r="AK235" s="142" t="str">
        <f t="shared" si="65"/>
        <v/>
      </c>
      <c r="AL235" s="142" t="str">
        <f t="shared" si="66"/>
        <v/>
      </c>
      <c r="AM235" s="142" t="str">
        <f t="shared" si="67"/>
        <v/>
      </c>
      <c r="AN235" s="143" t="str">
        <f t="shared" si="68"/>
        <v/>
      </c>
      <c r="AO235" s="143"/>
      <c r="AP235" s="143" t="str">
        <f t="shared" si="76"/>
        <v/>
      </c>
      <c r="AQ235" s="143" t="str">
        <f t="shared" si="51"/>
        <v/>
      </c>
      <c r="AR235" s="15"/>
      <c r="AS235" s="15"/>
      <c r="AT235" s="147" t="str">
        <f t="shared" si="52"/>
        <v/>
      </c>
      <c r="AU235" s="145" t="str">
        <f t="shared" si="53"/>
        <v/>
      </c>
      <c r="AV235" s="144" t="str">
        <f t="shared" si="77"/>
        <v/>
      </c>
      <c r="AW235" s="14"/>
    </row>
    <row r="236" spans="1:49" s="34" customFormat="1" x14ac:dyDescent="0.25">
      <c r="A236" s="14"/>
      <c r="G236" s="141" t="str">
        <f t="shared" si="54"/>
        <v/>
      </c>
      <c r="H236" s="146" t="str">
        <f t="shared" si="69"/>
        <v/>
      </c>
      <c r="I236" s="146" t="str">
        <f t="shared" si="70"/>
        <v/>
      </c>
      <c r="J236" s="142" t="str">
        <f t="shared" si="55"/>
        <v/>
      </c>
      <c r="K236" s="142" t="str">
        <f t="shared" si="56"/>
        <v/>
      </c>
      <c r="L236" s="142" t="str">
        <f t="shared" si="71"/>
        <v/>
      </c>
      <c r="M236" s="142" t="str">
        <f t="shared" si="72"/>
        <v/>
      </c>
      <c r="N236" s="142" t="str">
        <f t="shared" si="73"/>
        <v/>
      </c>
      <c r="O236" s="142" t="str">
        <f t="shared" si="48"/>
        <v/>
      </c>
      <c r="P236" s="142" t="str">
        <f t="shared" si="57"/>
        <v/>
      </c>
      <c r="Q236" s="143" t="str">
        <f t="shared" si="58"/>
        <v/>
      </c>
      <c r="R236" s="143" t="str">
        <f t="shared" si="49"/>
        <v/>
      </c>
      <c r="S236" s="143" t="str">
        <f t="shared" si="50"/>
        <v/>
      </c>
      <c r="T236" s="15"/>
      <c r="U236" s="15"/>
      <c r="V236" s="147" t="str">
        <f t="shared" si="59"/>
        <v/>
      </c>
      <c r="W236" s="14"/>
      <c r="X236" s="15"/>
      <c r="Y236" s="15"/>
      <c r="Z236" s="15"/>
      <c r="AA236" s="15"/>
      <c r="AB236" s="15"/>
      <c r="AC236" s="141" t="str">
        <f t="shared" si="60"/>
        <v/>
      </c>
      <c r="AD236" s="146" t="str">
        <f t="shared" si="74"/>
        <v/>
      </c>
      <c r="AE236" s="146" t="str">
        <f t="shared" si="75"/>
        <v/>
      </c>
      <c r="AF236" s="142" t="str">
        <f t="shared" si="61"/>
        <v/>
      </c>
      <c r="AG236" s="142"/>
      <c r="AH236" s="142" t="str">
        <f t="shared" si="62"/>
        <v/>
      </c>
      <c r="AI236" s="142" t="str">
        <f t="shared" si="63"/>
        <v/>
      </c>
      <c r="AJ236" s="142" t="str">
        <f t="shared" si="64"/>
        <v/>
      </c>
      <c r="AK236" s="142" t="str">
        <f t="shared" si="65"/>
        <v/>
      </c>
      <c r="AL236" s="142" t="str">
        <f t="shared" si="66"/>
        <v/>
      </c>
      <c r="AM236" s="142" t="str">
        <f t="shared" si="67"/>
        <v/>
      </c>
      <c r="AN236" s="143" t="str">
        <f t="shared" si="68"/>
        <v/>
      </c>
      <c r="AO236" s="143"/>
      <c r="AP236" s="143" t="str">
        <f t="shared" si="76"/>
        <v/>
      </c>
      <c r="AQ236" s="143" t="str">
        <f t="shared" si="51"/>
        <v/>
      </c>
      <c r="AR236" s="15"/>
      <c r="AS236" s="15"/>
      <c r="AT236" s="147" t="str">
        <f t="shared" si="52"/>
        <v/>
      </c>
      <c r="AU236" s="145" t="str">
        <f t="shared" si="53"/>
        <v/>
      </c>
      <c r="AV236" s="144" t="str">
        <f t="shared" si="77"/>
        <v/>
      </c>
      <c r="AW236" s="14"/>
    </row>
    <row r="237" spans="1:49" s="34" customFormat="1" x14ac:dyDescent="0.25">
      <c r="A237" s="14"/>
      <c r="G237" s="141" t="str">
        <f t="shared" si="54"/>
        <v/>
      </c>
      <c r="H237" s="146" t="str">
        <f t="shared" si="69"/>
        <v/>
      </c>
      <c r="I237" s="146" t="str">
        <f t="shared" si="70"/>
        <v/>
      </c>
      <c r="J237" s="142" t="str">
        <f t="shared" si="55"/>
        <v/>
      </c>
      <c r="K237" s="142" t="str">
        <f t="shared" si="56"/>
        <v/>
      </c>
      <c r="L237" s="142" t="str">
        <f t="shared" si="71"/>
        <v/>
      </c>
      <c r="M237" s="142" t="str">
        <f t="shared" si="72"/>
        <v/>
      </c>
      <c r="N237" s="142" t="str">
        <f t="shared" si="73"/>
        <v/>
      </c>
      <c r="O237" s="142" t="str">
        <f t="shared" si="48"/>
        <v/>
      </c>
      <c r="P237" s="142" t="str">
        <f t="shared" si="57"/>
        <v/>
      </c>
      <c r="Q237" s="143" t="str">
        <f t="shared" si="58"/>
        <v/>
      </c>
      <c r="R237" s="143" t="str">
        <f t="shared" si="49"/>
        <v/>
      </c>
      <c r="S237" s="143" t="str">
        <f t="shared" si="50"/>
        <v/>
      </c>
      <c r="T237" s="15"/>
      <c r="U237" s="15"/>
      <c r="V237" s="147" t="str">
        <f t="shared" si="59"/>
        <v/>
      </c>
      <c r="W237" s="14"/>
      <c r="X237" s="15"/>
      <c r="Y237" s="15"/>
      <c r="Z237" s="15"/>
      <c r="AA237" s="15"/>
      <c r="AB237" s="15"/>
      <c r="AC237" s="141" t="str">
        <f t="shared" si="60"/>
        <v/>
      </c>
      <c r="AD237" s="146" t="str">
        <f t="shared" si="74"/>
        <v/>
      </c>
      <c r="AE237" s="146" t="str">
        <f t="shared" si="75"/>
        <v/>
      </c>
      <c r="AF237" s="142" t="str">
        <f t="shared" si="61"/>
        <v/>
      </c>
      <c r="AG237" s="142"/>
      <c r="AH237" s="142" t="str">
        <f t="shared" si="62"/>
        <v/>
      </c>
      <c r="AI237" s="142" t="str">
        <f t="shared" si="63"/>
        <v/>
      </c>
      <c r="AJ237" s="142" t="str">
        <f t="shared" si="64"/>
        <v/>
      </c>
      <c r="AK237" s="142" t="str">
        <f t="shared" si="65"/>
        <v/>
      </c>
      <c r="AL237" s="142" t="str">
        <f t="shared" si="66"/>
        <v/>
      </c>
      <c r="AM237" s="142" t="str">
        <f t="shared" si="67"/>
        <v/>
      </c>
      <c r="AN237" s="143" t="str">
        <f t="shared" si="68"/>
        <v/>
      </c>
      <c r="AO237" s="143"/>
      <c r="AP237" s="143" t="str">
        <f t="shared" si="76"/>
        <v/>
      </c>
      <c r="AQ237" s="143" t="str">
        <f t="shared" si="51"/>
        <v/>
      </c>
      <c r="AR237" s="15"/>
      <c r="AS237" s="15"/>
      <c r="AT237" s="147" t="str">
        <f t="shared" si="52"/>
        <v/>
      </c>
      <c r="AU237" s="145" t="str">
        <f t="shared" si="53"/>
        <v/>
      </c>
      <c r="AV237" s="144" t="str">
        <f t="shared" si="77"/>
        <v/>
      </c>
      <c r="AW237" s="14"/>
    </row>
    <row r="238" spans="1:49" s="34" customFormat="1" x14ac:dyDescent="0.25">
      <c r="A238" s="14"/>
      <c r="G238" s="141" t="str">
        <f t="shared" si="54"/>
        <v/>
      </c>
      <c r="H238" s="146" t="str">
        <f t="shared" si="69"/>
        <v/>
      </c>
      <c r="I238" s="146" t="str">
        <f t="shared" si="70"/>
        <v/>
      </c>
      <c r="J238" s="142" t="str">
        <f t="shared" si="55"/>
        <v/>
      </c>
      <c r="K238" s="142" t="str">
        <f t="shared" si="56"/>
        <v/>
      </c>
      <c r="L238" s="142" t="str">
        <f t="shared" si="71"/>
        <v/>
      </c>
      <c r="M238" s="142" t="str">
        <f t="shared" si="72"/>
        <v/>
      </c>
      <c r="N238" s="142" t="str">
        <f t="shared" si="73"/>
        <v/>
      </c>
      <c r="O238" s="142" t="str">
        <f t="shared" si="48"/>
        <v/>
      </c>
      <c r="P238" s="142" t="str">
        <f t="shared" si="57"/>
        <v/>
      </c>
      <c r="Q238" s="143" t="str">
        <f t="shared" si="58"/>
        <v/>
      </c>
      <c r="R238" s="143" t="str">
        <f t="shared" si="49"/>
        <v/>
      </c>
      <c r="S238" s="143" t="str">
        <f t="shared" si="50"/>
        <v/>
      </c>
      <c r="T238" s="15"/>
      <c r="U238" s="15"/>
      <c r="V238" s="147" t="str">
        <f t="shared" si="59"/>
        <v/>
      </c>
      <c r="W238" s="14"/>
      <c r="X238" s="15"/>
      <c r="Y238" s="15"/>
      <c r="Z238" s="15"/>
      <c r="AA238" s="15"/>
      <c r="AB238" s="15"/>
      <c r="AC238" s="141" t="str">
        <f t="shared" si="60"/>
        <v/>
      </c>
      <c r="AD238" s="146" t="str">
        <f t="shared" si="74"/>
        <v/>
      </c>
      <c r="AE238" s="146" t="str">
        <f t="shared" si="75"/>
        <v/>
      </c>
      <c r="AF238" s="142" t="str">
        <f t="shared" si="61"/>
        <v/>
      </c>
      <c r="AG238" s="142"/>
      <c r="AH238" s="142" t="str">
        <f t="shared" si="62"/>
        <v/>
      </c>
      <c r="AI238" s="142" t="str">
        <f t="shared" si="63"/>
        <v/>
      </c>
      <c r="AJ238" s="142" t="str">
        <f t="shared" si="64"/>
        <v/>
      </c>
      <c r="AK238" s="142" t="str">
        <f t="shared" si="65"/>
        <v/>
      </c>
      <c r="AL238" s="142" t="str">
        <f t="shared" si="66"/>
        <v/>
      </c>
      <c r="AM238" s="142" t="str">
        <f t="shared" si="67"/>
        <v/>
      </c>
      <c r="AN238" s="143" t="str">
        <f t="shared" si="68"/>
        <v/>
      </c>
      <c r="AO238" s="143"/>
      <c r="AP238" s="143" t="str">
        <f t="shared" si="76"/>
        <v/>
      </c>
      <c r="AQ238" s="143" t="str">
        <f t="shared" si="51"/>
        <v/>
      </c>
      <c r="AR238" s="15"/>
      <c r="AS238" s="15"/>
      <c r="AT238" s="147" t="str">
        <f t="shared" si="52"/>
        <v/>
      </c>
      <c r="AU238" s="145" t="str">
        <f t="shared" si="53"/>
        <v/>
      </c>
      <c r="AV238" s="144" t="str">
        <f t="shared" si="77"/>
        <v/>
      </c>
      <c r="AW238" s="14"/>
    </row>
    <row r="239" spans="1:49" s="34" customFormat="1" x14ac:dyDescent="0.25">
      <c r="A239" s="14"/>
      <c r="G239" s="141" t="str">
        <f t="shared" si="54"/>
        <v/>
      </c>
      <c r="H239" s="146" t="str">
        <f t="shared" si="69"/>
        <v/>
      </c>
      <c r="I239" s="146" t="str">
        <f t="shared" si="70"/>
        <v/>
      </c>
      <c r="J239" s="142" t="str">
        <f t="shared" si="55"/>
        <v/>
      </c>
      <c r="K239" s="142" t="str">
        <f t="shared" si="56"/>
        <v/>
      </c>
      <c r="L239" s="142" t="str">
        <f t="shared" si="71"/>
        <v/>
      </c>
      <c r="M239" s="142" t="str">
        <f t="shared" si="72"/>
        <v/>
      </c>
      <c r="N239" s="142" t="str">
        <f t="shared" si="73"/>
        <v/>
      </c>
      <c r="O239" s="142" t="str">
        <f t="shared" si="48"/>
        <v/>
      </c>
      <c r="P239" s="142" t="str">
        <f t="shared" si="57"/>
        <v/>
      </c>
      <c r="Q239" s="143" t="str">
        <f t="shared" si="58"/>
        <v/>
      </c>
      <c r="R239" s="143" t="str">
        <f t="shared" si="49"/>
        <v/>
      </c>
      <c r="S239" s="143" t="str">
        <f t="shared" si="50"/>
        <v/>
      </c>
      <c r="T239" s="15"/>
      <c r="U239" s="15"/>
      <c r="V239" s="147" t="str">
        <f t="shared" si="59"/>
        <v/>
      </c>
      <c r="W239" s="14"/>
      <c r="X239" s="15"/>
      <c r="Y239" s="15"/>
      <c r="Z239" s="15"/>
      <c r="AA239" s="15"/>
      <c r="AB239" s="15"/>
      <c r="AC239" s="141" t="str">
        <f t="shared" si="60"/>
        <v/>
      </c>
      <c r="AD239" s="146" t="str">
        <f t="shared" si="74"/>
        <v/>
      </c>
      <c r="AE239" s="146" t="str">
        <f t="shared" si="75"/>
        <v/>
      </c>
      <c r="AF239" s="142" t="str">
        <f t="shared" si="61"/>
        <v/>
      </c>
      <c r="AG239" s="142"/>
      <c r="AH239" s="142" t="str">
        <f t="shared" si="62"/>
        <v/>
      </c>
      <c r="AI239" s="142" t="str">
        <f t="shared" si="63"/>
        <v/>
      </c>
      <c r="AJ239" s="142" t="str">
        <f t="shared" si="64"/>
        <v/>
      </c>
      <c r="AK239" s="142" t="str">
        <f t="shared" si="65"/>
        <v/>
      </c>
      <c r="AL239" s="142" t="str">
        <f t="shared" si="66"/>
        <v/>
      </c>
      <c r="AM239" s="142" t="str">
        <f t="shared" si="67"/>
        <v/>
      </c>
      <c r="AN239" s="143" t="str">
        <f t="shared" si="68"/>
        <v/>
      </c>
      <c r="AO239" s="143"/>
      <c r="AP239" s="143" t="str">
        <f t="shared" si="76"/>
        <v/>
      </c>
      <c r="AQ239" s="143" t="str">
        <f t="shared" si="51"/>
        <v/>
      </c>
      <c r="AR239" s="15"/>
      <c r="AS239" s="15"/>
      <c r="AT239" s="147" t="str">
        <f t="shared" si="52"/>
        <v/>
      </c>
      <c r="AU239" s="145" t="str">
        <f t="shared" si="53"/>
        <v/>
      </c>
      <c r="AV239" s="144" t="str">
        <f t="shared" si="77"/>
        <v/>
      </c>
      <c r="AW239" s="14"/>
    </row>
    <row r="240" spans="1:49" s="34" customFormat="1" x14ac:dyDescent="0.25">
      <c r="A240" s="14"/>
      <c r="G240" s="141" t="str">
        <f t="shared" si="54"/>
        <v/>
      </c>
      <c r="H240" s="146" t="str">
        <f t="shared" si="69"/>
        <v/>
      </c>
      <c r="I240" s="146" t="str">
        <f t="shared" si="70"/>
        <v/>
      </c>
      <c r="J240" s="142" t="str">
        <f t="shared" si="55"/>
        <v/>
      </c>
      <c r="K240" s="142" t="str">
        <f t="shared" si="56"/>
        <v/>
      </c>
      <c r="L240" s="142" t="str">
        <f t="shared" si="71"/>
        <v/>
      </c>
      <c r="M240" s="142" t="str">
        <f t="shared" si="72"/>
        <v/>
      </c>
      <c r="N240" s="142" t="str">
        <f t="shared" si="73"/>
        <v/>
      </c>
      <c r="O240" s="142" t="str">
        <f t="shared" si="48"/>
        <v/>
      </c>
      <c r="P240" s="142" t="str">
        <f t="shared" si="57"/>
        <v/>
      </c>
      <c r="Q240" s="143" t="str">
        <f t="shared" si="58"/>
        <v/>
      </c>
      <c r="R240" s="143" t="str">
        <f t="shared" si="49"/>
        <v/>
      </c>
      <c r="S240" s="143" t="str">
        <f t="shared" si="50"/>
        <v/>
      </c>
      <c r="T240" s="15"/>
      <c r="U240" s="15"/>
      <c r="V240" s="147" t="str">
        <f t="shared" si="59"/>
        <v/>
      </c>
      <c r="W240" s="14"/>
      <c r="X240" s="15"/>
      <c r="Y240" s="15"/>
      <c r="Z240" s="15"/>
      <c r="AA240" s="15"/>
      <c r="AB240" s="15"/>
      <c r="AC240" s="141" t="str">
        <f t="shared" si="60"/>
        <v/>
      </c>
      <c r="AD240" s="146" t="str">
        <f t="shared" si="74"/>
        <v/>
      </c>
      <c r="AE240" s="146" t="str">
        <f t="shared" si="75"/>
        <v/>
      </c>
      <c r="AF240" s="142" t="str">
        <f t="shared" si="61"/>
        <v/>
      </c>
      <c r="AG240" s="142"/>
      <c r="AH240" s="142" t="str">
        <f t="shared" si="62"/>
        <v/>
      </c>
      <c r="AI240" s="142" t="str">
        <f t="shared" si="63"/>
        <v/>
      </c>
      <c r="AJ240" s="142" t="str">
        <f t="shared" si="64"/>
        <v/>
      </c>
      <c r="AK240" s="142" t="str">
        <f t="shared" si="65"/>
        <v/>
      </c>
      <c r="AL240" s="142" t="str">
        <f t="shared" si="66"/>
        <v/>
      </c>
      <c r="AM240" s="142" t="str">
        <f t="shared" si="67"/>
        <v/>
      </c>
      <c r="AN240" s="143" t="str">
        <f t="shared" si="68"/>
        <v/>
      </c>
      <c r="AO240" s="143"/>
      <c r="AP240" s="143" t="str">
        <f t="shared" si="76"/>
        <v/>
      </c>
      <c r="AQ240" s="143" t="str">
        <f t="shared" si="51"/>
        <v/>
      </c>
      <c r="AR240" s="15"/>
      <c r="AS240" s="15"/>
      <c r="AT240" s="147" t="str">
        <f t="shared" si="52"/>
        <v/>
      </c>
      <c r="AU240" s="145" t="str">
        <f t="shared" si="53"/>
        <v/>
      </c>
      <c r="AV240" s="144" t="str">
        <f t="shared" si="77"/>
        <v/>
      </c>
      <c r="AW240" s="14"/>
    </row>
    <row r="241" spans="1:49" s="34" customFormat="1" x14ac:dyDescent="0.25">
      <c r="A241" s="14"/>
      <c r="G241" s="141" t="str">
        <f t="shared" si="54"/>
        <v/>
      </c>
      <c r="H241" s="146" t="str">
        <f t="shared" si="69"/>
        <v/>
      </c>
      <c r="I241" s="146" t="str">
        <f t="shared" si="70"/>
        <v/>
      </c>
      <c r="J241" s="142" t="str">
        <f t="shared" si="55"/>
        <v/>
      </c>
      <c r="K241" s="142" t="str">
        <f t="shared" si="56"/>
        <v/>
      </c>
      <c r="L241" s="142" t="str">
        <f t="shared" si="71"/>
        <v/>
      </c>
      <c r="M241" s="142" t="str">
        <f t="shared" si="72"/>
        <v/>
      </c>
      <c r="N241" s="142" t="str">
        <f t="shared" si="73"/>
        <v/>
      </c>
      <c r="O241" s="142" t="str">
        <f t="shared" si="48"/>
        <v/>
      </c>
      <c r="P241" s="142" t="str">
        <f t="shared" si="57"/>
        <v/>
      </c>
      <c r="Q241" s="143" t="str">
        <f t="shared" si="58"/>
        <v/>
      </c>
      <c r="R241" s="143" t="str">
        <f t="shared" si="49"/>
        <v/>
      </c>
      <c r="S241" s="143" t="str">
        <f t="shared" si="50"/>
        <v/>
      </c>
      <c r="T241" s="15"/>
      <c r="U241" s="15"/>
      <c r="V241" s="147" t="str">
        <f t="shared" si="59"/>
        <v/>
      </c>
      <c r="W241" s="14"/>
      <c r="X241" s="15"/>
      <c r="Y241" s="15"/>
      <c r="Z241" s="15"/>
      <c r="AA241" s="15"/>
      <c r="AB241" s="15"/>
      <c r="AC241" s="141" t="str">
        <f t="shared" si="60"/>
        <v/>
      </c>
      <c r="AD241" s="146" t="str">
        <f t="shared" si="74"/>
        <v/>
      </c>
      <c r="AE241" s="146" t="str">
        <f t="shared" si="75"/>
        <v/>
      </c>
      <c r="AF241" s="142" t="str">
        <f t="shared" si="61"/>
        <v/>
      </c>
      <c r="AG241" s="142"/>
      <c r="AH241" s="142" t="str">
        <f t="shared" si="62"/>
        <v/>
      </c>
      <c r="AI241" s="142" t="str">
        <f t="shared" si="63"/>
        <v/>
      </c>
      <c r="AJ241" s="142" t="str">
        <f t="shared" si="64"/>
        <v/>
      </c>
      <c r="AK241" s="142" t="str">
        <f t="shared" si="65"/>
        <v/>
      </c>
      <c r="AL241" s="142" t="str">
        <f t="shared" si="66"/>
        <v/>
      </c>
      <c r="AM241" s="142" t="str">
        <f t="shared" si="67"/>
        <v/>
      </c>
      <c r="AN241" s="143" t="str">
        <f t="shared" si="68"/>
        <v/>
      </c>
      <c r="AO241" s="143"/>
      <c r="AP241" s="143" t="str">
        <f t="shared" si="76"/>
        <v/>
      </c>
      <c r="AQ241" s="143" t="str">
        <f t="shared" si="51"/>
        <v/>
      </c>
      <c r="AR241" s="15"/>
      <c r="AS241" s="15"/>
      <c r="AT241" s="147" t="str">
        <f t="shared" si="52"/>
        <v/>
      </c>
      <c r="AU241" s="145" t="str">
        <f t="shared" si="53"/>
        <v/>
      </c>
      <c r="AV241" s="144" t="str">
        <f t="shared" si="77"/>
        <v/>
      </c>
      <c r="AW241" s="14"/>
    </row>
    <row r="242" spans="1:49" s="34" customFormat="1" x14ac:dyDescent="0.25">
      <c r="A242" s="14"/>
      <c r="G242" s="141" t="str">
        <f t="shared" si="54"/>
        <v/>
      </c>
      <c r="H242" s="146" t="str">
        <f t="shared" si="69"/>
        <v/>
      </c>
      <c r="I242" s="146" t="str">
        <f t="shared" si="70"/>
        <v/>
      </c>
      <c r="J242" s="142" t="str">
        <f t="shared" si="55"/>
        <v/>
      </c>
      <c r="K242" s="142" t="str">
        <f t="shared" si="56"/>
        <v/>
      </c>
      <c r="L242" s="142" t="str">
        <f t="shared" si="71"/>
        <v/>
      </c>
      <c r="M242" s="142" t="str">
        <f t="shared" si="72"/>
        <v/>
      </c>
      <c r="N242" s="142" t="str">
        <f t="shared" si="73"/>
        <v/>
      </c>
      <c r="O242" s="142" t="str">
        <f t="shared" si="48"/>
        <v/>
      </c>
      <c r="P242" s="142" t="str">
        <f t="shared" si="57"/>
        <v/>
      </c>
      <c r="Q242" s="143" t="str">
        <f t="shared" si="58"/>
        <v/>
      </c>
      <c r="R242" s="143" t="str">
        <f t="shared" si="49"/>
        <v/>
      </c>
      <c r="S242" s="143" t="str">
        <f t="shared" si="50"/>
        <v/>
      </c>
      <c r="T242" s="15"/>
      <c r="U242" s="15"/>
      <c r="V242" s="147" t="str">
        <f t="shared" si="59"/>
        <v/>
      </c>
      <c r="W242" s="14"/>
      <c r="X242" s="15"/>
      <c r="Y242" s="15"/>
      <c r="Z242" s="15"/>
      <c r="AA242" s="15"/>
      <c r="AB242" s="15"/>
      <c r="AC242" s="141" t="str">
        <f t="shared" si="60"/>
        <v/>
      </c>
      <c r="AD242" s="146" t="str">
        <f t="shared" si="74"/>
        <v/>
      </c>
      <c r="AE242" s="146" t="str">
        <f t="shared" si="75"/>
        <v/>
      </c>
      <c r="AF242" s="142" t="str">
        <f t="shared" si="61"/>
        <v/>
      </c>
      <c r="AG242" s="142"/>
      <c r="AH242" s="142" t="str">
        <f t="shared" si="62"/>
        <v/>
      </c>
      <c r="AI242" s="142" t="str">
        <f t="shared" si="63"/>
        <v/>
      </c>
      <c r="AJ242" s="142" t="str">
        <f t="shared" si="64"/>
        <v/>
      </c>
      <c r="AK242" s="142" t="str">
        <f t="shared" si="65"/>
        <v/>
      </c>
      <c r="AL242" s="142" t="str">
        <f t="shared" si="66"/>
        <v/>
      </c>
      <c r="AM242" s="142" t="str">
        <f t="shared" si="67"/>
        <v/>
      </c>
      <c r="AN242" s="143" t="str">
        <f t="shared" si="68"/>
        <v/>
      </c>
      <c r="AO242" s="143"/>
      <c r="AP242" s="143" t="str">
        <f t="shared" si="76"/>
        <v/>
      </c>
      <c r="AQ242" s="143" t="str">
        <f t="shared" si="51"/>
        <v/>
      </c>
      <c r="AR242" s="15"/>
      <c r="AS242" s="15"/>
      <c r="AT242" s="147" t="str">
        <f t="shared" si="52"/>
        <v/>
      </c>
      <c r="AU242" s="145" t="str">
        <f t="shared" si="53"/>
        <v/>
      </c>
      <c r="AV242" s="144" t="str">
        <f t="shared" si="77"/>
        <v/>
      </c>
      <c r="AW242" s="14"/>
    </row>
    <row r="243" spans="1:49" s="34" customFormat="1" x14ac:dyDescent="0.25">
      <c r="A243" s="14"/>
      <c r="G243" s="141" t="str">
        <f t="shared" si="54"/>
        <v/>
      </c>
      <c r="H243" s="146" t="str">
        <f t="shared" si="69"/>
        <v/>
      </c>
      <c r="I243" s="146" t="str">
        <f t="shared" si="70"/>
        <v/>
      </c>
      <c r="J243" s="142" t="str">
        <f t="shared" si="55"/>
        <v/>
      </c>
      <c r="K243" s="142" t="str">
        <f t="shared" si="56"/>
        <v/>
      </c>
      <c r="L243" s="142" t="str">
        <f t="shared" si="71"/>
        <v/>
      </c>
      <c r="M243" s="142" t="str">
        <f t="shared" si="72"/>
        <v/>
      </c>
      <c r="N243" s="142" t="str">
        <f t="shared" si="73"/>
        <v/>
      </c>
      <c r="O243" s="142" t="str">
        <f t="shared" si="48"/>
        <v/>
      </c>
      <c r="P243" s="142" t="str">
        <f t="shared" si="57"/>
        <v/>
      </c>
      <c r="Q243" s="143" t="str">
        <f t="shared" si="58"/>
        <v/>
      </c>
      <c r="R243" s="143" t="str">
        <f t="shared" si="49"/>
        <v/>
      </c>
      <c r="S243" s="143" t="str">
        <f t="shared" si="50"/>
        <v/>
      </c>
      <c r="T243" s="15"/>
      <c r="U243" s="15"/>
      <c r="V243" s="147" t="str">
        <f t="shared" si="59"/>
        <v/>
      </c>
      <c r="W243" s="14"/>
      <c r="X243" s="15"/>
      <c r="Y243" s="15"/>
      <c r="Z243" s="15"/>
      <c r="AA243" s="15"/>
      <c r="AB243" s="15"/>
      <c r="AC243" s="141" t="str">
        <f t="shared" si="60"/>
        <v/>
      </c>
      <c r="AD243" s="146" t="str">
        <f t="shared" si="74"/>
        <v/>
      </c>
      <c r="AE243" s="146" t="str">
        <f t="shared" si="75"/>
        <v/>
      </c>
      <c r="AF243" s="142" t="str">
        <f t="shared" si="61"/>
        <v/>
      </c>
      <c r="AG243" s="142"/>
      <c r="AH243" s="142" t="str">
        <f t="shared" si="62"/>
        <v/>
      </c>
      <c r="AI243" s="142" t="str">
        <f t="shared" si="63"/>
        <v/>
      </c>
      <c r="AJ243" s="142" t="str">
        <f t="shared" si="64"/>
        <v/>
      </c>
      <c r="AK243" s="142" t="str">
        <f t="shared" si="65"/>
        <v/>
      </c>
      <c r="AL243" s="142" t="str">
        <f t="shared" si="66"/>
        <v/>
      </c>
      <c r="AM243" s="142" t="str">
        <f t="shared" si="67"/>
        <v/>
      </c>
      <c r="AN243" s="143" t="str">
        <f t="shared" si="68"/>
        <v/>
      </c>
      <c r="AO243" s="143"/>
      <c r="AP243" s="143" t="str">
        <f t="shared" si="76"/>
        <v/>
      </c>
      <c r="AQ243" s="143" t="str">
        <f t="shared" si="51"/>
        <v/>
      </c>
      <c r="AR243" s="15"/>
      <c r="AS243" s="15"/>
      <c r="AT243" s="147" t="str">
        <f t="shared" si="52"/>
        <v/>
      </c>
      <c r="AU243" s="145" t="str">
        <f t="shared" si="53"/>
        <v/>
      </c>
      <c r="AV243" s="144" t="str">
        <f t="shared" si="77"/>
        <v/>
      </c>
      <c r="AW243" s="14"/>
    </row>
    <row r="244" spans="1:49" s="34" customFormat="1" x14ac:dyDescent="0.25">
      <c r="A244" s="14"/>
      <c r="G244" s="141" t="str">
        <f t="shared" si="54"/>
        <v/>
      </c>
      <c r="H244" s="146" t="str">
        <f t="shared" si="69"/>
        <v/>
      </c>
      <c r="I244" s="146" t="str">
        <f t="shared" si="70"/>
        <v/>
      </c>
      <c r="J244" s="142" t="str">
        <f t="shared" si="55"/>
        <v/>
      </c>
      <c r="K244" s="142" t="str">
        <f t="shared" si="56"/>
        <v/>
      </c>
      <c r="L244" s="142" t="str">
        <f t="shared" si="71"/>
        <v/>
      </c>
      <c r="M244" s="142" t="str">
        <f t="shared" si="72"/>
        <v/>
      </c>
      <c r="N244" s="142" t="str">
        <f t="shared" si="73"/>
        <v/>
      </c>
      <c r="O244" s="142" t="str">
        <f t="shared" si="48"/>
        <v/>
      </c>
      <c r="P244" s="142" t="str">
        <f t="shared" si="57"/>
        <v/>
      </c>
      <c r="Q244" s="143" t="str">
        <f t="shared" si="58"/>
        <v/>
      </c>
      <c r="R244" s="143" t="str">
        <f t="shared" si="49"/>
        <v/>
      </c>
      <c r="S244" s="143" t="str">
        <f t="shared" si="50"/>
        <v/>
      </c>
      <c r="T244" s="15"/>
      <c r="U244" s="15"/>
      <c r="V244" s="147" t="str">
        <f t="shared" si="59"/>
        <v/>
      </c>
      <c r="W244" s="14"/>
      <c r="X244" s="15"/>
      <c r="Y244" s="15"/>
      <c r="Z244" s="15"/>
      <c r="AA244" s="15"/>
      <c r="AB244" s="15"/>
      <c r="AC244" s="141" t="str">
        <f t="shared" si="60"/>
        <v/>
      </c>
      <c r="AD244" s="146" t="str">
        <f t="shared" si="74"/>
        <v/>
      </c>
      <c r="AE244" s="146" t="str">
        <f t="shared" si="75"/>
        <v/>
      </c>
      <c r="AF244" s="142" t="str">
        <f t="shared" si="61"/>
        <v/>
      </c>
      <c r="AG244" s="142"/>
      <c r="AH244" s="142" t="str">
        <f t="shared" si="62"/>
        <v/>
      </c>
      <c r="AI244" s="142" t="str">
        <f t="shared" si="63"/>
        <v/>
      </c>
      <c r="AJ244" s="142" t="str">
        <f t="shared" si="64"/>
        <v/>
      </c>
      <c r="AK244" s="142" t="str">
        <f t="shared" si="65"/>
        <v/>
      </c>
      <c r="AL244" s="142" t="str">
        <f t="shared" si="66"/>
        <v/>
      </c>
      <c r="AM244" s="142" t="str">
        <f t="shared" si="67"/>
        <v/>
      </c>
      <c r="AN244" s="143" t="str">
        <f t="shared" si="68"/>
        <v/>
      </c>
      <c r="AO244" s="143"/>
      <c r="AP244" s="143" t="str">
        <f t="shared" si="76"/>
        <v/>
      </c>
      <c r="AQ244" s="143" t="str">
        <f t="shared" si="51"/>
        <v/>
      </c>
      <c r="AR244" s="15"/>
      <c r="AS244" s="15"/>
      <c r="AT244" s="147" t="str">
        <f t="shared" si="52"/>
        <v/>
      </c>
      <c r="AU244" s="145" t="str">
        <f t="shared" si="53"/>
        <v/>
      </c>
      <c r="AV244" s="144" t="str">
        <f t="shared" si="77"/>
        <v/>
      </c>
      <c r="AW244" s="14"/>
    </row>
    <row r="245" spans="1:49" s="34" customFormat="1" x14ac:dyDescent="0.25">
      <c r="A245" s="14"/>
      <c r="G245" s="141" t="str">
        <f t="shared" si="54"/>
        <v/>
      </c>
      <c r="H245" s="146" t="str">
        <f t="shared" si="69"/>
        <v/>
      </c>
      <c r="I245" s="146" t="str">
        <f t="shared" si="70"/>
        <v/>
      </c>
      <c r="J245" s="142" t="str">
        <f t="shared" si="55"/>
        <v/>
      </c>
      <c r="K245" s="142" t="str">
        <f t="shared" si="56"/>
        <v/>
      </c>
      <c r="L245" s="142" t="str">
        <f t="shared" si="71"/>
        <v/>
      </c>
      <c r="M245" s="142" t="str">
        <f t="shared" si="72"/>
        <v/>
      </c>
      <c r="N245" s="142" t="str">
        <f t="shared" si="73"/>
        <v/>
      </c>
      <c r="O245" s="142" t="str">
        <f t="shared" si="48"/>
        <v/>
      </c>
      <c r="P245" s="142" t="str">
        <f t="shared" si="57"/>
        <v/>
      </c>
      <c r="Q245" s="143" t="str">
        <f t="shared" si="58"/>
        <v/>
      </c>
      <c r="R245" s="143" t="str">
        <f t="shared" si="49"/>
        <v/>
      </c>
      <c r="S245" s="143" t="str">
        <f t="shared" si="50"/>
        <v/>
      </c>
      <c r="T245" s="15"/>
      <c r="U245" s="15"/>
      <c r="V245" s="147" t="str">
        <f t="shared" si="59"/>
        <v/>
      </c>
      <c r="W245" s="14"/>
      <c r="X245" s="15"/>
      <c r="Y245" s="15"/>
      <c r="Z245" s="15"/>
      <c r="AA245" s="15"/>
      <c r="AB245" s="15"/>
      <c r="AC245" s="141" t="str">
        <f t="shared" si="60"/>
        <v/>
      </c>
      <c r="AD245" s="146" t="str">
        <f t="shared" si="74"/>
        <v/>
      </c>
      <c r="AE245" s="146" t="str">
        <f t="shared" si="75"/>
        <v/>
      </c>
      <c r="AF245" s="142" t="str">
        <f t="shared" si="61"/>
        <v/>
      </c>
      <c r="AG245" s="142"/>
      <c r="AH245" s="142" t="str">
        <f t="shared" si="62"/>
        <v/>
      </c>
      <c r="AI245" s="142" t="str">
        <f t="shared" si="63"/>
        <v/>
      </c>
      <c r="AJ245" s="142" t="str">
        <f t="shared" si="64"/>
        <v/>
      </c>
      <c r="AK245" s="142" t="str">
        <f t="shared" si="65"/>
        <v/>
      </c>
      <c r="AL245" s="142" t="str">
        <f t="shared" si="66"/>
        <v/>
      </c>
      <c r="AM245" s="142" t="str">
        <f t="shared" si="67"/>
        <v/>
      </c>
      <c r="AN245" s="143" t="str">
        <f t="shared" si="68"/>
        <v/>
      </c>
      <c r="AO245" s="143"/>
      <c r="AP245" s="143" t="str">
        <f t="shared" si="76"/>
        <v/>
      </c>
      <c r="AQ245" s="143" t="str">
        <f t="shared" si="51"/>
        <v/>
      </c>
      <c r="AR245" s="15"/>
      <c r="AS245" s="15"/>
      <c r="AT245" s="147" t="str">
        <f t="shared" si="52"/>
        <v/>
      </c>
      <c r="AU245" s="145" t="str">
        <f t="shared" si="53"/>
        <v/>
      </c>
      <c r="AV245" s="144" t="str">
        <f t="shared" si="77"/>
        <v/>
      </c>
      <c r="AW245" s="14"/>
    </row>
    <row r="246" spans="1:49" s="34" customFormat="1" x14ac:dyDescent="0.25">
      <c r="A246" s="14"/>
      <c r="G246" s="141" t="str">
        <f t="shared" si="54"/>
        <v/>
      </c>
      <c r="H246" s="146" t="str">
        <f t="shared" si="69"/>
        <v/>
      </c>
      <c r="I246" s="146" t="str">
        <f t="shared" si="70"/>
        <v/>
      </c>
      <c r="J246" s="142" t="str">
        <f t="shared" si="55"/>
        <v/>
      </c>
      <c r="K246" s="142" t="str">
        <f t="shared" si="56"/>
        <v/>
      </c>
      <c r="L246" s="142" t="str">
        <f t="shared" si="71"/>
        <v/>
      </c>
      <c r="M246" s="142" t="str">
        <f t="shared" si="72"/>
        <v/>
      </c>
      <c r="N246" s="142" t="str">
        <f t="shared" si="73"/>
        <v/>
      </c>
      <c r="O246" s="142" t="str">
        <f t="shared" si="48"/>
        <v/>
      </c>
      <c r="P246" s="142" t="str">
        <f t="shared" si="57"/>
        <v/>
      </c>
      <c r="Q246" s="143" t="str">
        <f t="shared" si="58"/>
        <v/>
      </c>
      <c r="R246" s="143" t="str">
        <f t="shared" si="49"/>
        <v/>
      </c>
      <c r="S246" s="143" t="str">
        <f t="shared" si="50"/>
        <v/>
      </c>
      <c r="T246" s="15"/>
      <c r="U246" s="15"/>
      <c r="V246" s="147" t="str">
        <f t="shared" si="59"/>
        <v/>
      </c>
      <c r="W246" s="14"/>
      <c r="X246" s="15"/>
      <c r="Y246" s="15"/>
      <c r="Z246" s="15"/>
      <c r="AA246" s="15"/>
      <c r="AB246" s="15"/>
      <c r="AC246" s="141" t="str">
        <f t="shared" si="60"/>
        <v/>
      </c>
      <c r="AD246" s="146" t="str">
        <f t="shared" si="74"/>
        <v/>
      </c>
      <c r="AE246" s="146" t="str">
        <f t="shared" si="75"/>
        <v/>
      </c>
      <c r="AF246" s="142" t="str">
        <f t="shared" si="61"/>
        <v/>
      </c>
      <c r="AG246" s="142"/>
      <c r="AH246" s="142" t="str">
        <f t="shared" si="62"/>
        <v/>
      </c>
      <c r="AI246" s="142" t="str">
        <f t="shared" si="63"/>
        <v/>
      </c>
      <c r="AJ246" s="142" t="str">
        <f t="shared" si="64"/>
        <v/>
      </c>
      <c r="AK246" s="142" t="str">
        <f t="shared" si="65"/>
        <v/>
      </c>
      <c r="AL246" s="142" t="str">
        <f t="shared" si="66"/>
        <v/>
      </c>
      <c r="AM246" s="142" t="str">
        <f t="shared" si="67"/>
        <v/>
      </c>
      <c r="AN246" s="143" t="str">
        <f t="shared" si="68"/>
        <v/>
      </c>
      <c r="AO246" s="143"/>
      <c r="AP246" s="143" t="str">
        <f t="shared" si="76"/>
        <v/>
      </c>
      <c r="AQ246" s="143" t="str">
        <f t="shared" si="51"/>
        <v/>
      </c>
      <c r="AR246" s="15"/>
      <c r="AS246" s="15"/>
      <c r="AT246" s="147" t="str">
        <f t="shared" si="52"/>
        <v/>
      </c>
      <c r="AU246" s="145" t="str">
        <f t="shared" si="53"/>
        <v/>
      </c>
      <c r="AV246" s="144" t="str">
        <f t="shared" si="77"/>
        <v/>
      </c>
      <c r="AW246" s="14"/>
    </row>
    <row r="247" spans="1:49" s="34" customFormat="1" x14ac:dyDescent="0.25">
      <c r="A247" s="14"/>
      <c r="G247" s="141" t="str">
        <f t="shared" si="54"/>
        <v/>
      </c>
      <c r="H247" s="146" t="str">
        <f t="shared" si="69"/>
        <v/>
      </c>
      <c r="I247" s="146" t="str">
        <f t="shared" si="70"/>
        <v/>
      </c>
      <c r="J247" s="142" t="str">
        <f t="shared" si="55"/>
        <v/>
      </c>
      <c r="K247" s="142" t="str">
        <f t="shared" si="56"/>
        <v/>
      </c>
      <c r="L247" s="142" t="str">
        <f t="shared" si="71"/>
        <v/>
      </c>
      <c r="M247" s="142" t="str">
        <f t="shared" si="72"/>
        <v/>
      </c>
      <c r="N247" s="142" t="str">
        <f t="shared" si="73"/>
        <v/>
      </c>
      <c r="O247" s="142" t="str">
        <f t="shared" si="48"/>
        <v/>
      </c>
      <c r="P247" s="142" t="str">
        <f t="shared" si="57"/>
        <v/>
      </c>
      <c r="Q247" s="143" t="str">
        <f t="shared" si="58"/>
        <v/>
      </c>
      <c r="R247" s="143" t="str">
        <f t="shared" si="49"/>
        <v/>
      </c>
      <c r="S247" s="143" t="str">
        <f t="shared" si="50"/>
        <v/>
      </c>
      <c r="T247" s="15"/>
      <c r="U247" s="15"/>
      <c r="V247" s="147" t="str">
        <f t="shared" si="59"/>
        <v/>
      </c>
      <c r="W247" s="14"/>
      <c r="X247" s="15"/>
      <c r="Y247" s="15"/>
      <c r="Z247" s="15"/>
      <c r="AA247" s="15"/>
      <c r="AB247" s="15"/>
      <c r="AC247" s="141" t="str">
        <f t="shared" si="60"/>
        <v/>
      </c>
      <c r="AD247" s="146" t="str">
        <f t="shared" si="74"/>
        <v/>
      </c>
      <c r="AE247" s="146" t="str">
        <f t="shared" si="75"/>
        <v/>
      </c>
      <c r="AF247" s="142" t="str">
        <f t="shared" si="61"/>
        <v/>
      </c>
      <c r="AG247" s="142"/>
      <c r="AH247" s="142" t="str">
        <f t="shared" si="62"/>
        <v/>
      </c>
      <c r="AI247" s="142" t="str">
        <f t="shared" si="63"/>
        <v/>
      </c>
      <c r="AJ247" s="142" t="str">
        <f t="shared" si="64"/>
        <v/>
      </c>
      <c r="AK247" s="142" t="str">
        <f t="shared" si="65"/>
        <v/>
      </c>
      <c r="AL247" s="142" t="str">
        <f t="shared" si="66"/>
        <v/>
      </c>
      <c r="AM247" s="142" t="str">
        <f t="shared" si="67"/>
        <v/>
      </c>
      <c r="AN247" s="143" t="str">
        <f t="shared" si="68"/>
        <v/>
      </c>
      <c r="AO247" s="143"/>
      <c r="AP247" s="143" t="str">
        <f t="shared" si="76"/>
        <v/>
      </c>
      <c r="AQ247" s="143" t="str">
        <f t="shared" si="51"/>
        <v/>
      </c>
      <c r="AR247" s="15"/>
      <c r="AS247" s="15"/>
      <c r="AT247" s="147" t="str">
        <f t="shared" si="52"/>
        <v/>
      </c>
      <c r="AU247" s="145" t="str">
        <f t="shared" si="53"/>
        <v/>
      </c>
      <c r="AV247" s="144" t="str">
        <f t="shared" si="77"/>
        <v/>
      </c>
      <c r="AW247" s="14"/>
    </row>
    <row r="248" spans="1:49" s="34" customFormat="1" x14ac:dyDescent="0.25">
      <c r="A248" s="14"/>
      <c r="G248" s="141" t="str">
        <f t="shared" si="54"/>
        <v/>
      </c>
      <c r="H248" s="146" t="str">
        <f t="shared" si="69"/>
        <v/>
      </c>
      <c r="I248" s="146" t="str">
        <f t="shared" si="70"/>
        <v/>
      </c>
      <c r="J248" s="142" t="str">
        <f t="shared" si="55"/>
        <v/>
      </c>
      <c r="K248" s="142" t="str">
        <f t="shared" si="56"/>
        <v/>
      </c>
      <c r="L248" s="142" t="str">
        <f t="shared" si="71"/>
        <v/>
      </c>
      <c r="M248" s="142" t="str">
        <f t="shared" si="72"/>
        <v/>
      </c>
      <c r="N248" s="142" t="str">
        <f t="shared" si="73"/>
        <v/>
      </c>
      <c r="O248" s="142" t="str">
        <f t="shared" si="48"/>
        <v/>
      </c>
      <c r="P248" s="142" t="str">
        <f t="shared" si="57"/>
        <v/>
      </c>
      <c r="Q248" s="143" t="str">
        <f t="shared" si="58"/>
        <v/>
      </c>
      <c r="R248" s="143" t="str">
        <f t="shared" si="49"/>
        <v/>
      </c>
      <c r="S248" s="143" t="str">
        <f t="shared" si="50"/>
        <v/>
      </c>
      <c r="T248" s="15"/>
      <c r="U248" s="15"/>
      <c r="V248" s="147" t="str">
        <f t="shared" si="59"/>
        <v/>
      </c>
      <c r="W248" s="14"/>
      <c r="X248" s="15"/>
      <c r="Y248" s="15"/>
      <c r="Z248" s="15"/>
      <c r="AA248" s="15"/>
      <c r="AB248" s="15"/>
      <c r="AC248" s="141" t="str">
        <f t="shared" si="60"/>
        <v/>
      </c>
      <c r="AD248" s="146" t="str">
        <f t="shared" si="74"/>
        <v/>
      </c>
      <c r="AE248" s="146" t="str">
        <f t="shared" si="75"/>
        <v/>
      </c>
      <c r="AF248" s="142" t="str">
        <f t="shared" si="61"/>
        <v/>
      </c>
      <c r="AG248" s="142"/>
      <c r="AH248" s="142" t="str">
        <f t="shared" si="62"/>
        <v/>
      </c>
      <c r="AI248" s="142" t="str">
        <f t="shared" si="63"/>
        <v/>
      </c>
      <c r="AJ248" s="142" t="str">
        <f t="shared" si="64"/>
        <v/>
      </c>
      <c r="AK248" s="142" t="str">
        <f t="shared" si="65"/>
        <v/>
      </c>
      <c r="AL248" s="142" t="str">
        <f t="shared" si="66"/>
        <v/>
      </c>
      <c r="AM248" s="142" t="str">
        <f t="shared" si="67"/>
        <v/>
      </c>
      <c r="AN248" s="143" t="str">
        <f t="shared" si="68"/>
        <v/>
      </c>
      <c r="AO248" s="143"/>
      <c r="AP248" s="143" t="str">
        <f t="shared" si="76"/>
        <v/>
      </c>
      <c r="AQ248" s="143" t="str">
        <f t="shared" si="51"/>
        <v/>
      </c>
      <c r="AR248" s="15"/>
      <c r="AS248" s="15"/>
      <c r="AT248" s="147" t="str">
        <f t="shared" si="52"/>
        <v/>
      </c>
      <c r="AU248" s="145" t="str">
        <f t="shared" si="53"/>
        <v/>
      </c>
      <c r="AV248" s="144" t="str">
        <f t="shared" si="77"/>
        <v/>
      </c>
      <c r="AW248" s="14"/>
    </row>
    <row r="249" spans="1:49" s="34" customFormat="1" x14ac:dyDescent="0.25">
      <c r="A249" s="14"/>
      <c r="G249" s="141" t="str">
        <f t="shared" si="54"/>
        <v/>
      </c>
      <c r="H249" s="146" t="str">
        <f t="shared" si="69"/>
        <v/>
      </c>
      <c r="I249" s="146" t="str">
        <f t="shared" si="70"/>
        <v/>
      </c>
      <c r="J249" s="142" t="str">
        <f t="shared" si="55"/>
        <v/>
      </c>
      <c r="K249" s="142" t="str">
        <f t="shared" si="56"/>
        <v/>
      </c>
      <c r="L249" s="142" t="str">
        <f t="shared" si="71"/>
        <v/>
      </c>
      <c r="M249" s="142" t="str">
        <f t="shared" si="72"/>
        <v/>
      </c>
      <c r="N249" s="142" t="str">
        <f t="shared" si="73"/>
        <v/>
      </c>
      <c r="O249" s="142" t="str">
        <f t="shared" si="48"/>
        <v/>
      </c>
      <c r="P249" s="142" t="str">
        <f t="shared" si="57"/>
        <v/>
      </c>
      <c r="Q249" s="143" t="str">
        <f t="shared" si="58"/>
        <v/>
      </c>
      <c r="R249" s="143" t="str">
        <f t="shared" si="49"/>
        <v/>
      </c>
      <c r="S249" s="143" t="str">
        <f t="shared" si="50"/>
        <v/>
      </c>
      <c r="T249" s="15"/>
      <c r="U249" s="15"/>
      <c r="V249" s="147" t="str">
        <f t="shared" si="59"/>
        <v/>
      </c>
      <c r="W249" s="14"/>
      <c r="X249" s="15"/>
      <c r="Y249" s="15"/>
      <c r="Z249" s="15"/>
      <c r="AA249" s="15"/>
      <c r="AB249" s="15"/>
      <c r="AC249" s="141" t="str">
        <f t="shared" si="60"/>
        <v/>
      </c>
      <c r="AD249" s="146" t="str">
        <f t="shared" si="74"/>
        <v/>
      </c>
      <c r="AE249" s="146" t="str">
        <f t="shared" si="75"/>
        <v/>
      </c>
      <c r="AF249" s="142" t="str">
        <f t="shared" si="61"/>
        <v/>
      </c>
      <c r="AG249" s="142"/>
      <c r="AH249" s="142" t="str">
        <f t="shared" si="62"/>
        <v/>
      </c>
      <c r="AI249" s="142" t="str">
        <f t="shared" si="63"/>
        <v/>
      </c>
      <c r="AJ249" s="142" t="str">
        <f t="shared" si="64"/>
        <v/>
      </c>
      <c r="AK249" s="142" t="str">
        <f t="shared" si="65"/>
        <v/>
      </c>
      <c r="AL249" s="142" t="str">
        <f t="shared" si="66"/>
        <v/>
      </c>
      <c r="AM249" s="142" t="str">
        <f t="shared" si="67"/>
        <v/>
      </c>
      <c r="AN249" s="143" t="str">
        <f t="shared" si="68"/>
        <v/>
      </c>
      <c r="AO249" s="143"/>
      <c r="AP249" s="143" t="str">
        <f t="shared" si="76"/>
        <v/>
      </c>
      <c r="AQ249" s="143" t="str">
        <f t="shared" si="51"/>
        <v/>
      </c>
      <c r="AR249" s="15"/>
      <c r="AS249" s="15"/>
      <c r="AT249" s="147" t="str">
        <f t="shared" si="52"/>
        <v/>
      </c>
      <c r="AU249" s="145" t="str">
        <f t="shared" si="53"/>
        <v/>
      </c>
      <c r="AV249" s="144" t="str">
        <f t="shared" si="77"/>
        <v/>
      </c>
      <c r="AW249" s="14"/>
    </row>
    <row r="250" spans="1:49" s="34" customFormat="1" x14ac:dyDescent="0.25">
      <c r="A250" s="14"/>
      <c r="G250" s="141" t="str">
        <f t="shared" si="54"/>
        <v/>
      </c>
      <c r="H250" s="146" t="str">
        <f t="shared" si="69"/>
        <v/>
      </c>
      <c r="I250" s="146" t="str">
        <f t="shared" si="70"/>
        <v/>
      </c>
      <c r="J250" s="142" t="str">
        <f t="shared" si="55"/>
        <v/>
      </c>
      <c r="K250" s="142" t="str">
        <f t="shared" si="56"/>
        <v/>
      </c>
      <c r="L250" s="142" t="str">
        <f t="shared" si="71"/>
        <v/>
      </c>
      <c r="M250" s="142" t="str">
        <f t="shared" si="72"/>
        <v/>
      </c>
      <c r="N250" s="142" t="str">
        <f t="shared" si="73"/>
        <v/>
      </c>
      <c r="O250" s="142" t="str">
        <f t="shared" si="48"/>
        <v/>
      </c>
      <c r="P250" s="142" t="str">
        <f t="shared" si="57"/>
        <v/>
      </c>
      <c r="Q250" s="143" t="str">
        <f t="shared" si="58"/>
        <v/>
      </c>
      <c r="R250" s="143" t="str">
        <f t="shared" si="49"/>
        <v/>
      </c>
      <c r="S250" s="143" t="str">
        <f t="shared" si="50"/>
        <v/>
      </c>
      <c r="T250" s="15"/>
      <c r="U250" s="15"/>
      <c r="V250" s="147" t="str">
        <f t="shared" si="59"/>
        <v/>
      </c>
      <c r="W250" s="14"/>
      <c r="X250" s="15"/>
      <c r="Y250" s="15"/>
      <c r="Z250" s="15"/>
      <c r="AA250" s="15"/>
      <c r="AB250" s="15"/>
      <c r="AC250" s="141" t="str">
        <f t="shared" si="60"/>
        <v/>
      </c>
      <c r="AD250" s="146" t="str">
        <f t="shared" si="74"/>
        <v/>
      </c>
      <c r="AE250" s="146" t="str">
        <f t="shared" si="75"/>
        <v/>
      </c>
      <c r="AF250" s="142" t="str">
        <f t="shared" si="61"/>
        <v/>
      </c>
      <c r="AG250" s="142"/>
      <c r="AH250" s="142" t="str">
        <f t="shared" si="62"/>
        <v/>
      </c>
      <c r="AI250" s="142" t="str">
        <f t="shared" si="63"/>
        <v/>
      </c>
      <c r="AJ250" s="142" t="str">
        <f t="shared" si="64"/>
        <v/>
      </c>
      <c r="AK250" s="142" t="str">
        <f t="shared" si="65"/>
        <v/>
      </c>
      <c r="AL250" s="142" t="str">
        <f t="shared" si="66"/>
        <v/>
      </c>
      <c r="AM250" s="142" t="str">
        <f t="shared" si="67"/>
        <v/>
      </c>
      <c r="AN250" s="143" t="str">
        <f t="shared" si="68"/>
        <v/>
      </c>
      <c r="AO250" s="143"/>
      <c r="AP250" s="143" t="str">
        <f t="shared" si="76"/>
        <v/>
      </c>
      <c r="AQ250" s="143" t="str">
        <f t="shared" si="51"/>
        <v/>
      </c>
      <c r="AR250" s="15"/>
      <c r="AS250" s="15"/>
      <c r="AT250" s="147" t="str">
        <f t="shared" si="52"/>
        <v/>
      </c>
      <c r="AU250" s="145" t="str">
        <f t="shared" si="53"/>
        <v/>
      </c>
      <c r="AV250" s="144" t="str">
        <f t="shared" si="77"/>
        <v/>
      </c>
      <c r="AW250" s="14"/>
    </row>
    <row r="251" spans="1:49" s="34" customFormat="1" x14ac:dyDescent="0.25">
      <c r="A251" s="14"/>
      <c r="G251" s="141" t="str">
        <f t="shared" si="54"/>
        <v/>
      </c>
      <c r="H251" s="146" t="str">
        <f t="shared" si="69"/>
        <v/>
      </c>
      <c r="I251" s="146" t="str">
        <f t="shared" si="70"/>
        <v/>
      </c>
      <c r="J251" s="142" t="str">
        <f t="shared" si="55"/>
        <v/>
      </c>
      <c r="K251" s="142" t="str">
        <f t="shared" si="56"/>
        <v/>
      </c>
      <c r="L251" s="142" t="str">
        <f t="shared" si="71"/>
        <v/>
      </c>
      <c r="M251" s="142" t="str">
        <f t="shared" si="72"/>
        <v/>
      </c>
      <c r="N251" s="142" t="str">
        <f t="shared" si="73"/>
        <v/>
      </c>
      <c r="O251" s="142" t="str">
        <f t="shared" si="48"/>
        <v/>
      </c>
      <c r="P251" s="142" t="str">
        <f t="shared" si="57"/>
        <v/>
      </c>
      <c r="Q251" s="143" t="str">
        <f t="shared" si="58"/>
        <v/>
      </c>
      <c r="R251" s="143" t="str">
        <f t="shared" si="49"/>
        <v/>
      </c>
      <c r="S251" s="143" t="str">
        <f t="shared" si="50"/>
        <v/>
      </c>
      <c r="T251" s="15"/>
      <c r="U251" s="15"/>
      <c r="V251" s="147" t="str">
        <f t="shared" si="59"/>
        <v/>
      </c>
      <c r="W251" s="14"/>
      <c r="X251" s="15"/>
      <c r="Y251" s="15"/>
      <c r="Z251" s="15"/>
      <c r="AA251" s="15"/>
      <c r="AB251" s="15"/>
      <c r="AC251" s="141" t="str">
        <f t="shared" si="60"/>
        <v/>
      </c>
      <c r="AD251" s="146" t="str">
        <f t="shared" si="74"/>
        <v/>
      </c>
      <c r="AE251" s="146" t="str">
        <f t="shared" si="75"/>
        <v/>
      </c>
      <c r="AF251" s="142" t="str">
        <f t="shared" si="61"/>
        <v/>
      </c>
      <c r="AG251" s="142"/>
      <c r="AH251" s="142" t="str">
        <f t="shared" si="62"/>
        <v/>
      </c>
      <c r="AI251" s="142" t="str">
        <f t="shared" si="63"/>
        <v/>
      </c>
      <c r="AJ251" s="142" t="str">
        <f t="shared" si="64"/>
        <v/>
      </c>
      <c r="AK251" s="142" t="str">
        <f t="shared" si="65"/>
        <v/>
      </c>
      <c r="AL251" s="142" t="str">
        <f t="shared" si="66"/>
        <v/>
      </c>
      <c r="AM251" s="142" t="str">
        <f t="shared" si="67"/>
        <v/>
      </c>
      <c r="AN251" s="143" t="str">
        <f t="shared" si="68"/>
        <v/>
      </c>
      <c r="AO251" s="143"/>
      <c r="AP251" s="143" t="str">
        <f t="shared" si="76"/>
        <v/>
      </c>
      <c r="AQ251" s="143" t="str">
        <f t="shared" si="51"/>
        <v/>
      </c>
      <c r="AR251" s="15"/>
      <c r="AS251" s="15"/>
      <c r="AT251" s="147" t="str">
        <f t="shared" si="52"/>
        <v/>
      </c>
      <c r="AU251" s="145" t="str">
        <f t="shared" si="53"/>
        <v/>
      </c>
      <c r="AV251" s="144" t="str">
        <f t="shared" si="77"/>
        <v/>
      </c>
      <c r="AW251" s="14"/>
    </row>
    <row r="252" spans="1:49" s="34" customFormat="1" x14ac:dyDescent="0.25">
      <c r="A252" s="14"/>
      <c r="G252" s="141" t="str">
        <f t="shared" si="54"/>
        <v/>
      </c>
      <c r="H252" s="146" t="str">
        <f t="shared" si="69"/>
        <v/>
      </c>
      <c r="I252" s="146" t="str">
        <f t="shared" si="70"/>
        <v/>
      </c>
      <c r="J252" s="142" t="str">
        <f t="shared" si="55"/>
        <v/>
      </c>
      <c r="K252" s="142" t="str">
        <f t="shared" si="56"/>
        <v/>
      </c>
      <c r="L252" s="142" t="str">
        <f t="shared" si="71"/>
        <v/>
      </c>
      <c r="M252" s="142" t="str">
        <f t="shared" si="72"/>
        <v/>
      </c>
      <c r="N252" s="142" t="str">
        <f t="shared" si="73"/>
        <v/>
      </c>
      <c r="O252" s="142" t="str">
        <f t="shared" ref="O252:O303" si="78">IF(G252="","",IF(G$30="payable at the end",IF(G$12="Yearly",SUM(J252)*(G$63*12),SUM(J252)*(G$63)),IF(G$12="Yearly",SUM(J252,N252)*(G$63*12),SUM(J252,N252)*(G$63))))</f>
        <v/>
      </c>
      <c r="P252" s="142" t="str">
        <f t="shared" si="57"/>
        <v/>
      </c>
      <c r="Q252" s="143" t="str">
        <f t="shared" si="58"/>
        <v/>
      </c>
      <c r="R252" s="143" t="str">
        <f t="shared" ref="R252:R303" si="79">IF(G252="","",-Q$124/G$11)</f>
        <v/>
      </c>
      <c r="S252" s="143" t="str">
        <f t="shared" ref="S252:S303" si="80">IF(G252="","",SUM(Q252:R252))</f>
        <v/>
      </c>
      <c r="T252" s="15"/>
      <c r="U252" s="15"/>
      <c r="V252" s="147" t="str">
        <f t="shared" si="59"/>
        <v/>
      </c>
      <c r="W252" s="14"/>
      <c r="X252" s="15"/>
      <c r="Y252" s="15"/>
      <c r="Z252" s="15"/>
      <c r="AA252" s="15"/>
      <c r="AB252" s="15"/>
      <c r="AC252" s="141" t="str">
        <f t="shared" si="60"/>
        <v/>
      </c>
      <c r="AD252" s="146" t="str">
        <f t="shared" si="74"/>
        <v/>
      </c>
      <c r="AE252" s="146" t="str">
        <f t="shared" si="75"/>
        <v/>
      </c>
      <c r="AF252" s="142" t="str">
        <f t="shared" si="61"/>
        <v/>
      </c>
      <c r="AG252" s="142"/>
      <c r="AH252" s="142" t="str">
        <f t="shared" si="62"/>
        <v/>
      </c>
      <c r="AI252" s="142" t="str">
        <f t="shared" si="63"/>
        <v/>
      </c>
      <c r="AJ252" s="142" t="str">
        <f t="shared" si="64"/>
        <v/>
      </c>
      <c r="AK252" s="142" t="str">
        <f t="shared" si="65"/>
        <v/>
      </c>
      <c r="AL252" s="142" t="str">
        <f t="shared" si="66"/>
        <v/>
      </c>
      <c r="AM252" s="142" t="str">
        <f t="shared" si="67"/>
        <v/>
      </c>
      <c r="AN252" s="143" t="str">
        <f t="shared" si="68"/>
        <v/>
      </c>
      <c r="AO252" s="143"/>
      <c r="AP252" s="143" t="str">
        <f t="shared" si="76"/>
        <v/>
      </c>
      <c r="AQ252" s="143" t="str">
        <f t="shared" ref="AQ252:AQ303" si="81">IF(AC252="","",SUM(AN252:AP252))</f>
        <v/>
      </c>
      <c r="AR252" s="15"/>
      <c r="AS252" s="15"/>
      <c r="AT252" s="147" t="str">
        <f t="shared" ref="AT252:AT303" si="82">IF(AC252="","",IF(AND(AC252&gt;=AD$34,AC252&lt;=AD$35),AC$33,IF(AND(AC252&gt;=AF$34,AC252&lt;=AF$35),AE$33,IF(AND(AC252&gt;=AH$34,AC252&lt;=AH$35),AG$33,IF(AND(AC252&gt;=AJ$34,AC252&lt;=AJ$35),AI$33,IF(AND(AC252&gt;=AL$34,AC252&lt;=AL$35),AK$33,IF(AND(AC252&gt;=AN$34,AC252&lt;=AN$35),AM$33,IF(AND(AC252&gt;=AP$34,AC252&lt;=AP$35),AO$33,IF(AND(AC252&gt;=AR$34,AC252&lt;=AR$35),AQ$33,IF(AND(AC252&gt;=AD$47,AC252&lt;=AD$48),AC$46,IF(AND(AC252&gt;=AF$47,AC252&lt;=AF$48),AE$46,IF(AND(AC252&gt;=AH$47,AC252&lt;=AH$48),AG$46,IF(AND(AC252&gt;=AJ$47,AC252&lt;=AJ$48),AI$46,IF(AND(AC252&gt;=AL$47,AC252&lt;=AL$48),AK$46,IF(AND(AC252&gt;=AN$47,AC252&lt;=AN$48),AM$46,IF(AND(AC252&gt;=AP$47,AC252&lt;=AP$48),AO$46,IF(AND(AC252&gt;=AR$47,AC252&lt;=AR$48),AQ$46,IF(AND(AC252&gt;=AD$38,AC252&lt;=AD$39),AC$37,IF(AND(AC252&gt;=AD$51,AC252&lt;=AD$52),AC$50,0)))))))))))))))))))</f>
        <v/>
      </c>
      <c r="AU252" s="145" t="str">
        <f t="shared" ref="AU252:AU303" si="83">IF(AC252="","",SUMIF($G$123:$G$302,AC$2+AC252,$N$123:$N$302))</f>
        <v/>
      </c>
      <c r="AV252" s="144" t="str">
        <f t="shared" si="77"/>
        <v/>
      </c>
      <c r="AW252" s="14"/>
    </row>
    <row r="253" spans="1:49" s="34" customFormat="1" x14ac:dyDescent="0.25">
      <c r="A253" s="14"/>
      <c r="G253" s="141" t="str">
        <f t="shared" ref="G253:G303" si="84">IF(G252="","",IF((G252+1)&gt;G$11,"",G252+1))</f>
        <v/>
      </c>
      <c r="H253" s="146" t="str">
        <f t="shared" si="69"/>
        <v/>
      </c>
      <c r="I253" s="146" t="str">
        <f t="shared" si="70"/>
        <v/>
      </c>
      <c r="J253" s="142" t="str">
        <f t="shared" ref="J253:J303" si="85">IF(G253="","",P252)</f>
        <v/>
      </c>
      <c r="K253" s="142" t="str">
        <f t="shared" ref="K253:K303" si="86">IF(G253="","",-V253)</f>
        <v/>
      </c>
      <c r="L253" s="142" t="str">
        <f t="shared" si="71"/>
        <v/>
      </c>
      <c r="M253" s="142" t="str">
        <f t="shared" si="72"/>
        <v/>
      </c>
      <c r="N253" s="142" t="str">
        <f t="shared" si="73"/>
        <v/>
      </c>
      <c r="O253" s="142" t="str">
        <f t="shared" si="78"/>
        <v/>
      </c>
      <c r="P253" s="142" t="str">
        <f t="shared" ref="P253:P303" si="87">IF(G253="","",SUM(J253,N253,O253))</f>
        <v/>
      </c>
      <c r="Q253" s="143" t="str">
        <f t="shared" ref="Q253:Q303" si="88">IF(G253="","",S252)</f>
        <v/>
      </c>
      <c r="R253" s="143" t="str">
        <f t="shared" si="79"/>
        <v/>
      </c>
      <c r="S253" s="143" t="str">
        <f t="shared" si="80"/>
        <v/>
      </c>
      <c r="T253" s="15"/>
      <c r="U253" s="15"/>
      <c r="V253" s="147" t="str">
        <f t="shared" ref="V253:V303" si="89">IF(G253="","",IF(AND(G253&gt;=H$34,G253&lt;=H$35),G$33,IF(AND(G253&gt;=J$34,G253&lt;=J$35),I$33,IF(AND(G253&gt;=L$34,G253&lt;=L$35),K$33,IF(AND(G253&gt;=N$34,G253&lt;=N$35),M$33,IF(AND(G253&gt;=P$34,G253&lt;=P$35),O$33,IF(AND(G253&gt;=R$34,G253&lt;=R$35),Q$33,IF(AND(G253&gt;=T$34,G253&lt;=T$35),S$33,IF(AND(G253&gt;=V$34,G253&lt;=V$35),U$33,IF(AND(G253&gt;=H$47,G253&lt;=H$48),G$46,IF(AND(G253&gt;=J$47,G253&lt;=J$48),I$46,IF(AND(G253&gt;=L$47,G253&lt;=L$48),K$46,IF(AND(G253&gt;=N$47,G253&lt;=N$48),M$46,IF(AND(G253&gt;=P$47,G253&lt;=P$48),O$46,IF(AND(G253&gt;=R$47,G253&lt;=R$48),Q$46,IF(AND(G253&gt;=T$47,G253&lt;=T$48),S$46,IF(AND(G253&gt;=V$47,G253&lt;=V$48),U$46,IF(AND(G253&gt;=H$38,G253&lt;=H$39),G$37,IF(AND(G253&gt;=H$51,G253&lt;=H$52),G$50,0)))))))))))))))))))</f>
        <v/>
      </c>
      <c r="W253" s="14"/>
      <c r="X253" s="15"/>
      <c r="Y253" s="15"/>
      <c r="Z253" s="15"/>
      <c r="AA253" s="15"/>
      <c r="AB253" s="15"/>
      <c r="AC253" s="141" t="str">
        <f t="shared" ref="AC253:AC303" si="90">IF(AC252="","",IF((AC252+1)&gt;AC$11,"",AC252+1))</f>
        <v/>
      </c>
      <c r="AD253" s="146" t="str">
        <f t="shared" si="74"/>
        <v/>
      </c>
      <c r="AE253" s="146" t="str">
        <f t="shared" si="75"/>
        <v/>
      </c>
      <c r="AF253" s="142" t="str">
        <f t="shared" ref="AF253:AF303" si="91">IF(AC253="","",AM252)</f>
        <v/>
      </c>
      <c r="AG253" s="142"/>
      <c r="AH253" s="142" t="str">
        <f t="shared" ref="AH253:AH303" si="92">IF(AC253="","",-AT253)</f>
        <v/>
      </c>
      <c r="AI253" s="142" t="str">
        <f t="shared" ref="AI253:AI303" si="93">IF(AC253="","",IF(OR(AND(AC253&gt;=AD$18,AC253&lt;=AD$19),AND(AC253&gt;=AF$18,AC253&lt;=AF$19),AND(AC253&gt;=AH$18,AC253&lt;=AH$19),AND(AC253&gt;=AJ$18,AC253&lt;=AJ$19),AND(AC253&gt;=AL$18,AC253&lt;=AL$19),AND(AC253&gt;=AN$18,AC253&lt;=AN$19),AND(AC253&gt;=AP$18,AC253&lt;=AP$19),AND(AC253&gt;=AR$18,AC253&lt;=AR$19)),AT253,0))</f>
        <v/>
      </c>
      <c r="AJ253" s="142" t="str">
        <f t="shared" ref="AJ253:AJ303" si="94">IF(AC253="","",IF(AND(AC253&gt;AD$42,AC253&lt;=AD$43),AC$41,IF(AND(AC253&gt;AF$42,AC253&lt;=AF$43),AE$41,IF(AND(AC253&gt;AH$42,AC253&lt;=AH$43),AG$41,IF(AND(AC253&gt;AJ$42,AC253&lt;=AJ$43),AI$41,IF(AND(AC253&gt;AL$42,AC253&lt;=AL$43),AK$41,IF(AND(AC253&gt;AN$42,AC253&lt;=AN$43),AM$41,IF(AND(AC253&gt;AP$42,AC253&lt;=AP$43),AO$41,IF(AND(AC253&gt;AR$42,AC253&lt;=AR$43),AQ$41,IF(AND(AC253&gt;AD$55,AC253&lt;=AD$56),AC$54,IF(AND(AC253&gt;AF$55,AC253&lt;=AF$56),AE$54,IF(AND(AC253&gt;AH$55,AC253&lt;=AH$56),AG$54,IF(AND(AC253&gt;AJ$55,AC253&lt;=AJ$56),AI$54,IF(AND(AC253&gt;AL$55,AC253&lt;=AL$56),AK$54,IF(AND(AC253&gt;AN$55,AC253&lt;=AN$56),AM$54,IF(AND(AC253&gt;AP$55,AC253&lt;=AP$56),AO$54,IF(AND(AC253&gt;AR$55,AC253&lt;=AR$56),AQ$54,0)))))))))))))))))</f>
        <v/>
      </c>
      <c r="AK253" s="142" t="str">
        <f t="shared" ref="AK253:AK303" si="95">IF(AC253="","",SUM(AH253:AJ253))</f>
        <v/>
      </c>
      <c r="AL253" s="142" t="str">
        <f t="shared" ref="AL253:AL303" si="96">IF(AC253="","",IF(AC$30="payable at the end",IF(AC$12="Yearly",SUM(AF253)*(AC$63*12),SUM(AF253)*(AC$63)),IF(AC$12="Yearly",SUM(AF253,AK253)*(AC$63*12),SUM(AF253,AK253)*(AC$63))))</f>
        <v/>
      </c>
      <c r="AM253" s="142" t="str">
        <f t="shared" ref="AM253:AM303" si="97">IF(AC253="","",SUM(AF253,AK253,AL253))</f>
        <v/>
      </c>
      <c r="AN253" s="143" t="str">
        <f t="shared" ref="AN253:AN303" si="98">IF(AC253="","",AQ252)</f>
        <v/>
      </c>
      <c r="AO253" s="143"/>
      <c r="AP253" s="143" t="str">
        <f t="shared" si="76"/>
        <v/>
      </c>
      <c r="AQ253" s="143" t="str">
        <f t="shared" si="81"/>
        <v/>
      </c>
      <c r="AR253" s="15"/>
      <c r="AS253" s="15"/>
      <c r="AT253" s="147" t="str">
        <f t="shared" si="82"/>
        <v/>
      </c>
      <c r="AU253" s="145" t="str">
        <f t="shared" si="83"/>
        <v/>
      </c>
      <c r="AV253" s="144" t="str">
        <f t="shared" si="77"/>
        <v/>
      </c>
      <c r="AW253" s="14"/>
    </row>
    <row r="254" spans="1:49" s="34" customFormat="1" x14ac:dyDescent="0.25">
      <c r="A254" s="14"/>
      <c r="G254" s="141" t="str">
        <f t="shared" si="84"/>
        <v/>
      </c>
      <c r="H254" s="146" t="str">
        <f t="shared" ref="H254:H303" si="99">IF(G254="","",IF(OR(I253=12,I253=""),H253+1,H253))</f>
        <v/>
      </c>
      <c r="I254" s="146" t="str">
        <f t="shared" ref="I254:I303" si="100">IF(G254="","",IF(G$12="Yearly","",IF(I253=12,1,I253+1)))</f>
        <v/>
      </c>
      <c r="J254" s="142" t="str">
        <f t="shared" si="85"/>
        <v/>
      </c>
      <c r="K254" s="142" t="str">
        <f t="shared" si="86"/>
        <v/>
      </c>
      <c r="L254" s="142" t="str">
        <f t="shared" ref="L254:L303" si="101">IF(G254="","",IF(OR(AND(G254&gt;=H$18,G254&lt;=H$19),AND(G254&gt;=J$18,G254&lt;=J$19),AND(G254&gt;=L$18,G254&lt;=L$19),AND(G254&gt;=N$18,G254&lt;=N$19),AND(G254&gt;=P$18,G254&lt;=P$19),AND(G254&gt;=R$18,G254&lt;=R$19),AND(G254&gt;=T$18,G254&lt;=T$19),AND(G254&gt;=V$18,G254&lt;=V$19)),V254,0))</f>
        <v/>
      </c>
      <c r="M254" s="142" t="str">
        <f t="shared" ref="M254:M303" si="102">IF(G254="","",IF(AND(G254&gt;H$42,G254&lt;=H$43),G$41,IF(AND(G254&gt;J$42,G254&lt;=J$43),I$41,IF(AND(G254&gt;L$42,G254&lt;=L$43),K$41,IF(AND(G254&gt;N$42,G254&lt;=N$43),M$41,IF(AND(G254&gt;P$42,G254&lt;=P$43),O$41,IF(AND(G254&gt;R$42,G254&lt;=R$43),Q$41,IF(AND(G254&gt;T$42,G254&lt;=T$43),S$41,IF(AND(G254&gt;V$42,G254&lt;=V$43),U$41,IF(AND(G254&gt;H$55,G254&lt;=H$56),G$54,IF(AND(G254&gt;J$55,G254&lt;=J$56),I$54,IF(AND(G254&gt;L$55,G254&lt;=L$56),K$54,IF(AND(G254&gt;N$55,G254&lt;=N$56),M$54,IF(AND(G254&gt;P$55,G254&lt;=P$56),O$54,IF(AND(G254&gt;R$55,G254&lt;=R$56),Q$54,IF(AND(G254&gt;T$55,G254&lt;=T$56),S$54,IF(AND(G254&gt;V$55,G254&lt;=V$56),U$54,0)))))))))))))))))</f>
        <v/>
      </c>
      <c r="N254" s="142" t="str">
        <f t="shared" ref="N254:N303" si="103">IF(G254="","",SUM(K254:M254))</f>
        <v/>
      </c>
      <c r="O254" s="142" t="str">
        <f t="shared" si="78"/>
        <v/>
      </c>
      <c r="P254" s="142" t="str">
        <f t="shared" si="87"/>
        <v/>
      </c>
      <c r="Q254" s="143" t="str">
        <f t="shared" si="88"/>
        <v/>
      </c>
      <c r="R254" s="143" t="str">
        <f t="shared" si="79"/>
        <v/>
      </c>
      <c r="S254" s="143" t="str">
        <f t="shared" si="80"/>
        <v/>
      </c>
      <c r="T254" s="15"/>
      <c r="U254" s="15"/>
      <c r="V254" s="147" t="str">
        <f t="shared" si="89"/>
        <v/>
      </c>
      <c r="W254" s="14"/>
      <c r="X254" s="15"/>
      <c r="Y254" s="15"/>
      <c r="Z254" s="15"/>
      <c r="AA254" s="15"/>
      <c r="AB254" s="15"/>
      <c r="AC254" s="141" t="str">
        <f t="shared" si="90"/>
        <v/>
      </c>
      <c r="AD254" s="146" t="str">
        <f t="shared" ref="AD254:AD303" si="104">IF(AC254="","",IF(OR(AE253=12,AE253=""),AD253+1,AD253))</f>
        <v/>
      </c>
      <c r="AE254" s="146" t="str">
        <f t="shared" ref="AE254:AE303" si="105">IF(AC254="","",IF(AC$12="Yearly","",IF(AE253=12,1,AE253+1)))</f>
        <v/>
      </c>
      <c r="AF254" s="142" t="str">
        <f t="shared" si="91"/>
        <v/>
      </c>
      <c r="AG254" s="142"/>
      <c r="AH254" s="142" t="str">
        <f t="shared" si="92"/>
        <v/>
      </c>
      <c r="AI254" s="142" t="str">
        <f t="shared" si="93"/>
        <v/>
      </c>
      <c r="AJ254" s="142" t="str">
        <f t="shared" si="94"/>
        <v/>
      </c>
      <c r="AK254" s="142" t="str">
        <f t="shared" si="95"/>
        <v/>
      </c>
      <c r="AL254" s="142" t="str">
        <f t="shared" si="96"/>
        <v/>
      </c>
      <c r="AM254" s="142" t="str">
        <f t="shared" si="97"/>
        <v/>
      </c>
      <c r="AN254" s="143" t="str">
        <f t="shared" si="98"/>
        <v/>
      </c>
      <c r="AO254" s="143"/>
      <c r="AP254" s="143" t="str">
        <f t="shared" ref="AP254:AP303" si="106">IF(AC254="","",-SUM(AN$124,AO$124)/AC$11)</f>
        <v/>
      </c>
      <c r="AQ254" s="143" t="str">
        <f t="shared" si="81"/>
        <v/>
      </c>
      <c r="AR254" s="15"/>
      <c r="AS254" s="15"/>
      <c r="AT254" s="147" t="str">
        <f t="shared" si="82"/>
        <v/>
      </c>
      <c r="AU254" s="145" t="str">
        <f t="shared" si="83"/>
        <v/>
      </c>
      <c r="AV254" s="144" t="str">
        <f t="shared" ref="AV254:AV303" si="107">IF(AC254="","",AH254-AU254)</f>
        <v/>
      </c>
      <c r="AW254" s="14"/>
    </row>
    <row r="255" spans="1:49" s="34" customFormat="1" x14ac:dyDescent="0.25">
      <c r="A255" s="14"/>
      <c r="G255" s="141" t="str">
        <f t="shared" si="84"/>
        <v/>
      </c>
      <c r="H255" s="146" t="str">
        <f t="shared" si="99"/>
        <v/>
      </c>
      <c r="I255" s="146" t="str">
        <f t="shared" si="100"/>
        <v/>
      </c>
      <c r="J255" s="142" t="str">
        <f t="shared" si="85"/>
        <v/>
      </c>
      <c r="K255" s="142" t="str">
        <f t="shared" si="86"/>
        <v/>
      </c>
      <c r="L255" s="142" t="str">
        <f t="shared" si="101"/>
        <v/>
      </c>
      <c r="M255" s="142" t="str">
        <f t="shared" si="102"/>
        <v/>
      </c>
      <c r="N255" s="142" t="str">
        <f t="shared" si="103"/>
        <v/>
      </c>
      <c r="O255" s="142" t="str">
        <f t="shared" si="78"/>
        <v/>
      </c>
      <c r="P255" s="142" t="str">
        <f t="shared" si="87"/>
        <v/>
      </c>
      <c r="Q255" s="143" t="str">
        <f t="shared" si="88"/>
        <v/>
      </c>
      <c r="R255" s="143" t="str">
        <f t="shared" si="79"/>
        <v/>
      </c>
      <c r="S255" s="143" t="str">
        <f t="shared" si="80"/>
        <v/>
      </c>
      <c r="T255" s="15"/>
      <c r="U255" s="15"/>
      <c r="V255" s="147" t="str">
        <f t="shared" si="89"/>
        <v/>
      </c>
      <c r="W255" s="14"/>
      <c r="X255" s="15"/>
      <c r="Y255" s="15"/>
      <c r="Z255" s="15"/>
      <c r="AA255" s="15"/>
      <c r="AB255" s="15"/>
      <c r="AC255" s="141" t="str">
        <f t="shared" si="90"/>
        <v/>
      </c>
      <c r="AD255" s="146" t="str">
        <f t="shared" si="104"/>
        <v/>
      </c>
      <c r="AE255" s="146" t="str">
        <f t="shared" si="105"/>
        <v/>
      </c>
      <c r="AF255" s="142" t="str">
        <f t="shared" si="91"/>
        <v/>
      </c>
      <c r="AG255" s="142"/>
      <c r="AH255" s="142" t="str">
        <f t="shared" si="92"/>
        <v/>
      </c>
      <c r="AI255" s="142" t="str">
        <f t="shared" si="93"/>
        <v/>
      </c>
      <c r="AJ255" s="142" t="str">
        <f t="shared" si="94"/>
        <v/>
      </c>
      <c r="AK255" s="142" t="str">
        <f t="shared" si="95"/>
        <v/>
      </c>
      <c r="AL255" s="142" t="str">
        <f t="shared" si="96"/>
        <v/>
      </c>
      <c r="AM255" s="142" t="str">
        <f t="shared" si="97"/>
        <v/>
      </c>
      <c r="AN255" s="143" t="str">
        <f t="shared" si="98"/>
        <v/>
      </c>
      <c r="AO255" s="143"/>
      <c r="AP255" s="143" t="str">
        <f t="shared" si="106"/>
        <v/>
      </c>
      <c r="AQ255" s="143" t="str">
        <f t="shared" si="81"/>
        <v/>
      </c>
      <c r="AR255" s="15"/>
      <c r="AS255" s="15"/>
      <c r="AT255" s="147" t="str">
        <f t="shared" si="82"/>
        <v/>
      </c>
      <c r="AU255" s="145" t="str">
        <f t="shared" si="83"/>
        <v/>
      </c>
      <c r="AV255" s="144" t="str">
        <f t="shared" si="107"/>
        <v/>
      </c>
      <c r="AW255" s="14"/>
    </row>
    <row r="256" spans="1:49" s="34" customFormat="1" x14ac:dyDescent="0.25">
      <c r="A256" s="14"/>
      <c r="G256" s="141" t="str">
        <f t="shared" si="84"/>
        <v/>
      </c>
      <c r="H256" s="146" t="str">
        <f t="shared" si="99"/>
        <v/>
      </c>
      <c r="I256" s="146" t="str">
        <f t="shared" si="100"/>
        <v/>
      </c>
      <c r="J256" s="142" t="str">
        <f t="shared" si="85"/>
        <v/>
      </c>
      <c r="K256" s="142" t="str">
        <f t="shared" si="86"/>
        <v/>
      </c>
      <c r="L256" s="142" t="str">
        <f t="shared" si="101"/>
        <v/>
      </c>
      <c r="M256" s="142" t="str">
        <f t="shared" si="102"/>
        <v/>
      </c>
      <c r="N256" s="142" t="str">
        <f t="shared" si="103"/>
        <v/>
      </c>
      <c r="O256" s="142" t="str">
        <f t="shared" si="78"/>
        <v/>
      </c>
      <c r="P256" s="142" t="str">
        <f t="shared" si="87"/>
        <v/>
      </c>
      <c r="Q256" s="143" t="str">
        <f t="shared" si="88"/>
        <v/>
      </c>
      <c r="R256" s="143" t="str">
        <f t="shared" si="79"/>
        <v/>
      </c>
      <c r="S256" s="143" t="str">
        <f t="shared" si="80"/>
        <v/>
      </c>
      <c r="T256" s="15"/>
      <c r="U256" s="15"/>
      <c r="V256" s="147" t="str">
        <f t="shared" si="89"/>
        <v/>
      </c>
      <c r="W256" s="14"/>
      <c r="X256" s="15"/>
      <c r="Y256" s="15"/>
      <c r="Z256" s="15"/>
      <c r="AA256" s="15"/>
      <c r="AB256" s="15"/>
      <c r="AC256" s="141" t="str">
        <f t="shared" si="90"/>
        <v/>
      </c>
      <c r="AD256" s="146" t="str">
        <f t="shared" si="104"/>
        <v/>
      </c>
      <c r="AE256" s="146" t="str">
        <f t="shared" si="105"/>
        <v/>
      </c>
      <c r="AF256" s="142" t="str">
        <f t="shared" si="91"/>
        <v/>
      </c>
      <c r="AG256" s="142"/>
      <c r="AH256" s="142" t="str">
        <f t="shared" si="92"/>
        <v/>
      </c>
      <c r="AI256" s="142" t="str">
        <f t="shared" si="93"/>
        <v/>
      </c>
      <c r="AJ256" s="142" t="str">
        <f t="shared" si="94"/>
        <v/>
      </c>
      <c r="AK256" s="142" t="str">
        <f t="shared" si="95"/>
        <v/>
      </c>
      <c r="AL256" s="142" t="str">
        <f t="shared" si="96"/>
        <v/>
      </c>
      <c r="AM256" s="142" t="str">
        <f t="shared" si="97"/>
        <v/>
      </c>
      <c r="AN256" s="143" t="str">
        <f t="shared" si="98"/>
        <v/>
      </c>
      <c r="AO256" s="143"/>
      <c r="AP256" s="143" t="str">
        <f t="shared" si="106"/>
        <v/>
      </c>
      <c r="AQ256" s="143" t="str">
        <f t="shared" si="81"/>
        <v/>
      </c>
      <c r="AR256" s="15"/>
      <c r="AS256" s="15"/>
      <c r="AT256" s="147" t="str">
        <f t="shared" si="82"/>
        <v/>
      </c>
      <c r="AU256" s="145" t="str">
        <f t="shared" si="83"/>
        <v/>
      </c>
      <c r="AV256" s="144" t="str">
        <f t="shared" si="107"/>
        <v/>
      </c>
      <c r="AW256" s="14"/>
    </row>
    <row r="257" spans="1:49" s="34" customFormat="1" x14ac:dyDescent="0.25">
      <c r="A257" s="14"/>
      <c r="G257" s="141" t="str">
        <f t="shared" si="84"/>
        <v/>
      </c>
      <c r="H257" s="146" t="str">
        <f t="shared" si="99"/>
        <v/>
      </c>
      <c r="I257" s="146" t="str">
        <f t="shared" si="100"/>
        <v/>
      </c>
      <c r="J257" s="142" t="str">
        <f t="shared" si="85"/>
        <v/>
      </c>
      <c r="K257" s="142" t="str">
        <f t="shared" si="86"/>
        <v/>
      </c>
      <c r="L257" s="142" t="str">
        <f t="shared" si="101"/>
        <v/>
      </c>
      <c r="M257" s="142" t="str">
        <f t="shared" si="102"/>
        <v/>
      </c>
      <c r="N257" s="142" t="str">
        <f t="shared" si="103"/>
        <v/>
      </c>
      <c r="O257" s="142" t="str">
        <f t="shared" si="78"/>
        <v/>
      </c>
      <c r="P257" s="142" t="str">
        <f t="shared" si="87"/>
        <v/>
      </c>
      <c r="Q257" s="143" t="str">
        <f t="shared" si="88"/>
        <v/>
      </c>
      <c r="R257" s="143" t="str">
        <f t="shared" si="79"/>
        <v/>
      </c>
      <c r="S257" s="143" t="str">
        <f t="shared" si="80"/>
        <v/>
      </c>
      <c r="T257" s="15"/>
      <c r="U257" s="15"/>
      <c r="V257" s="147" t="str">
        <f t="shared" si="89"/>
        <v/>
      </c>
      <c r="W257" s="14"/>
      <c r="X257" s="15"/>
      <c r="Y257" s="15"/>
      <c r="Z257" s="15"/>
      <c r="AA257" s="15"/>
      <c r="AB257" s="15"/>
      <c r="AC257" s="141" t="str">
        <f t="shared" si="90"/>
        <v/>
      </c>
      <c r="AD257" s="146" t="str">
        <f t="shared" si="104"/>
        <v/>
      </c>
      <c r="AE257" s="146" t="str">
        <f t="shared" si="105"/>
        <v/>
      </c>
      <c r="AF257" s="142" t="str">
        <f t="shared" si="91"/>
        <v/>
      </c>
      <c r="AG257" s="142"/>
      <c r="AH257" s="142" t="str">
        <f t="shared" si="92"/>
        <v/>
      </c>
      <c r="AI257" s="142" t="str">
        <f t="shared" si="93"/>
        <v/>
      </c>
      <c r="AJ257" s="142" t="str">
        <f t="shared" si="94"/>
        <v/>
      </c>
      <c r="AK257" s="142" t="str">
        <f t="shared" si="95"/>
        <v/>
      </c>
      <c r="AL257" s="142" t="str">
        <f t="shared" si="96"/>
        <v/>
      </c>
      <c r="AM257" s="142" t="str">
        <f t="shared" si="97"/>
        <v/>
      </c>
      <c r="AN257" s="143" t="str">
        <f t="shared" si="98"/>
        <v/>
      </c>
      <c r="AO257" s="143"/>
      <c r="AP257" s="143" t="str">
        <f t="shared" si="106"/>
        <v/>
      </c>
      <c r="AQ257" s="143" t="str">
        <f t="shared" si="81"/>
        <v/>
      </c>
      <c r="AR257" s="15"/>
      <c r="AS257" s="15"/>
      <c r="AT257" s="147" t="str">
        <f t="shared" si="82"/>
        <v/>
      </c>
      <c r="AU257" s="145" t="str">
        <f t="shared" si="83"/>
        <v/>
      </c>
      <c r="AV257" s="144" t="str">
        <f t="shared" si="107"/>
        <v/>
      </c>
      <c r="AW257" s="14"/>
    </row>
    <row r="258" spans="1:49" s="34" customFormat="1" x14ac:dyDescent="0.25">
      <c r="A258" s="14"/>
      <c r="G258" s="141" t="str">
        <f t="shared" si="84"/>
        <v/>
      </c>
      <c r="H258" s="146" t="str">
        <f t="shared" si="99"/>
        <v/>
      </c>
      <c r="I258" s="146" t="str">
        <f t="shared" si="100"/>
        <v/>
      </c>
      <c r="J258" s="142" t="str">
        <f t="shared" si="85"/>
        <v/>
      </c>
      <c r="K258" s="142" t="str">
        <f t="shared" si="86"/>
        <v/>
      </c>
      <c r="L258" s="142" t="str">
        <f t="shared" si="101"/>
        <v/>
      </c>
      <c r="M258" s="142" t="str">
        <f t="shared" si="102"/>
        <v/>
      </c>
      <c r="N258" s="142" t="str">
        <f t="shared" si="103"/>
        <v/>
      </c>
      <c r="O258" s="142" t="str">
        <f t="shared" si="78"/>
        <v/>
      </c>
      <c r="P258" s="142" t="str">
        <f t="shared" si="87"/>
        <v/>
      </c>
      <c r="Q258" s="143" t="str">
        <f t="shared" si="88"/>
        <v/>
      </c>
      <c r="R258" s="143" t="str">
        <f t="shared" si="79"/>
        <v/>
      </c>
      <c r="S258" s="143" t="str">
        <f t="shared" si="80"/>
        <v/>
      </c>
      <c r="T258" s="15"/>
      <c r="U258" s="15"/>
      <c r="V258" s="147" t="str">
        <f t="shared" si="89"/>
        <v/>
      </c>
      <c r="W258" s="14"/>
      <c r="X258" s="15"/>
      <c r="Y258" s="15"/>
      <c r="Z258" s="15"/>
      <c r="AA258" s="15"/>
      <c r="AB258" s="15"/>
      <c r="AC258" s="141" t="str">
        <f t="shared" si="90"/>
        <v/>
      </c>
      <c r="AD258" s="146" t="str">
        <f t="shared" si="104"/>
        <v/>
      </c>
      <c r="AE258" s="146" t="str">
        <f t="shared" si="105"/>
        <v/>
      </c>
      <c r="AF258" s="142" t="str">
        <f t="shared" si="91"/>
        <v/>
      </c>
      <c r="AG258" s="142"/>
      <c r="AH258" s="142" t="str">
        <f t="shared" si="92"/>
        <v/>
      </c>
      <c r="AI258" s="142" t="str">
        <f t="shared" si="93"/>
        <v/>
      </c>
      <c r="AJ258" s="142" t="str">
        <f t="shared" si="94"/>
        <v/>
      </c>
      <c r="AK258" s="142" t="str">
        <f t="shared" si="95"/>
        <v/>
      </c>
      <c r="AL258" s="142" t="str">
        <f t="shared" si="96"/>
        <v/>
      </c>
      <c r="AM258" s="142" t="str">
        <f t="shared" si="97"/>
        <v/>
      </c>
      <c r="AN258" s="143" t="str">
        <f t="shared" si="98"/>
        <v/>
      </c>
      <c r="AO258" s="143"/>
      <c r="AP258" s="143" t="str">
        <f t="shared" si="106"/>
        <v/>
      </c>
      <c r="AQ258" s="143" t="str">
        <f t="shared" si="81"/>
        <v/>
      </c>
      <c r="AR258" s="15"/>
      <c r="AS258" s="15"/>
      <c r="AT258" s="147" t="str">
        <f t="shared" si="82"/>
        <v/>
      </c>
      <c r="AU258" s="145" t="str">
        <f t="shared" si="83"/>
        <v/>
      </c>
      <c r="AV258" s="144" t="str">
        <f t="shared" si="107"/>
        <v/>
      </c>
      <c r="AW258" s="14"/>
    </row>
    <row r="259" spans="1:49" s="34" customFormat="1" x14ac:dyDescent="0.25">
      <c r="A259" s="14"/>
      <c r="G259" s="141" t="str">
        <f t="shared" si="84"/>
        <v/>
      </c>
      <c r="H259" s="146" t="str">
        <f t="shared" si="99"/>
        <v/>
      </c>
      <c r="I259" s="146" t="str">
        <f t="shared" si="100"/>
        <v/>
      </c>
      <c r="J259" s="142" t="str">
        <f t="shared" si="85"/>
        <v/>
      </c>
      <c r="K259" s="142" t="str">
        <f t="shared" si="86"/>
        <v/>
      </c>
      <c r="L259" s="142" t="str">
        <f t="shared" si="101"/>
        <v/>
      </c>
      <c r="M259" s="142" t="str">
        <f t="shared" si="102"/>
        <v/>
      </c>
      <c r="N259" s="142" t="str">
        <f t="shared" si="103"/>
        <v/>
      </c>
      <c r="O259" s="142" t="str">
        <f t="shared" si="78"/>
        <v/>
      </c>
      <c r="P259" s="142" t="str">
        <f t="shared" si="87"/>
        <v/>
      </c>
      <c r="Q259" s="143" t="str">
        <f t="shared" si="88"/>
        <v/>
      </c>
      <c r="R259" s="143" t="str">
        <f t="shared" si="79"/>
        <v/>
      </c>
      <c r="S259" s="143" t="str">
        <f t="shared" si="80"/>
        <v/>
      </c>
      <c r="T259" s="15"/>
      <c r="U259" s="15"/>
      <c r="V259" s="147" t="str">
        <f t="shared" si="89"/>
        <v/>
      </c>
      <c r="W259" s="14"/>
      <c r="X259" s="15"/>
      <c r="Y259" s="15"/>
      <c r="Z259" s="15"/>
      <c r="AA259" s="15"/>
      <c r="AB259" s="15"/>
      <c r="AC259" s="141" t="str">
        <f t="shared" si="90"/>
        <v/>
      </c>
      <c r="AD259" s="146" t="str">
        <f t="shared" si="104"/>
        <v/>
      </c>
      <c r="AE259" s="146" t="str">
        <f t="shared" si="105"/>
        <v/>
      </c>
      <c r="AF259" s="142" t="str">
        <f t="shared" si="91"/>
        <v/>
      </c>
      <c r="AG259" s="142"/>
      <c r="AH259" s="142" t="str">
        <f t="shared" si="92"/>
        <v/>
      </c>
      <c r="AI259" s="142" t="str">
        <f t="shared" si="93"/>
        <v/>
      </c>
      <c r="AJ259" s="142" t="str">
        <f t="shared" si="94"/>
        <v/>
      </c>
      <c r="AK259" s="142" t="str">
        <f t="shared" si="95"/>
        <v/>
      </c>
      <c r="AL259" s="142" t="str">
        <f t="shared" si="96"/>
        <v/>
      </c>
      <c r="AM259" s="142" t="str">
        <f t="shared" si="97"/>
        <v/>
      </c>
      <c r="AN259" s="143" t="str">
        <f t="shared" si="98"/>
        <v/>
      </c>
      <c r="AO259" s="143"/>
      <c r="AP259" s="143" t="str">
        <f t="shared" si="106"/>
        <v/>
      </c>
      <c r="AQ259" s="143" t="str">
        <f t="shared" si="81"/>
        <v/>
      </c>
      <c r="AR259" s="15"/>
      <c r="AS259" s="15"/>
      <c r="AT259" s="147" t="str">
        <f t="shared" si="82"/>
        <v/>
      </c>
      <c r="AU259" s="145" t="str">
        <f t="shared" si="83"/>
        <v/>
      </c>
      <c r="AV259" s="144" t="str">
        <f t="shared" si="107"/>
        <v/>
      </c>
      <c r="AW259" s="14"/>
    </row>
    <row r="260" spans="1:49" s="34" customFormat="1" x14ac:dyDescent="0.25">
      <c r="A260" s="14"/>
      <c r="G260" s="141" t="str">
        <f t="shared" si="84"/>
        <v/>
      </c>
      <c r="H260" s="146" t="str">
        <f t="shared" si="99"/>
        <v/>
      </c>
      <c r="I260" s="146" t="str">
        <f t="shared" si="100"/>
        <v/>
      </c>
      <c r="J260" s="142" t="str">
        <f t="shared" si="85"/>
        <v/>
      </c>
      <c r="K260" s="142" t="str">
        <f t="shared" si="86"/>
        <v/>
      </c>
      <c r="L260" s="142" t="str">
        <f t="shared" si="101"/>
        <v/>
      </c>
      <c r="M260" s="142" t="str">
        <f t="shared" si="102"/>
        <v/>
      </c>
      <c r="N260" s="142" t="str">
        <f t="shared" si="103"/>
        <v/>
      </c>
      <c r="O260" s="142" t="str">
        <f t="shared" si="78"/>
        <v/>
      </c>
      <c r="P260" s="142" t="str">
        <f t="shared" si="87"/>
        <v/>
      </c>
      <c r="Q260" s="143" t="str">
        <f t="shared" si="88"/>
        <v/>
      </c>
      <c r="R260" s="143" t="str">
        <f t="shared" si="79"/>
        <v/>
      </c>
      <c r="S260" s="143" t="str">
        <f t="shared" si="80"/>
        <v/>
      </c>
      <c r="T260" s="15"/>
      <c r="U260" s="15"/>
      <c r="V260" s="147" t="str">
        <f t="shared" si="89"/>
        <v/>
      </c>
      <c r="W260" s="14"/>
      <c r="X260" s="15"/>
      <c r="Y260" s="15"/>
      <c r="Z260" s="15"/>
      <c r="AA260" s="15"/>
      <c r="AB260" s="15"/>
      <c r="AC260" s="141" t="str">
        <f t="shared" si="90"/>
        <v/>
      </c>
      <c r="AD260" s="146" t="str">
        <f t="shared" si="104"/>
        <v/>
      </c>
      <c r="AE260" s="146" t="str">
        <f t="shared" si="105"/>
        <v/>
      </c>
      <c r="AF260" s="142" t="str">
        <f t="shared" si="91"/>
        <v/>
      </c>
      <c r="AG260" s="142"/>
      <c r="AH260" s="142" t="str">
        <f t="shared" si="92"/>
        <v/>
      </c>
      <c r="AI260" s="142" t="str">
        <f t="shared" si="93"/>
        <v/>
      </c>
      <c r="AJ260" s="142" t="str">
        <f t="shared" si="94"/>
        <v/>
      </c>
      <c r="AK260" s="142" t="str">
        <f t="shared" si="95"/>
        <v/>
      </c>
      <c r="AL260" s="142" t="str">
        <f t="shared" si="96"/>
        <v/>
      </c>
      <c r="AM260" s="142" t="str">
        <f t="shared" si="97"/>
        <v/>
      </c>
      <c r="AN260" s="143" t="str">
        <f t="shared" si="98"/>
        <v/>
      </c>
      <c r="AO260" s="143"/>
      <c r="AP260" s="143" t="str">
        <f t="shared" si="106"/>
        <v/>
      </c>
      <c r="AQ260" s="143" t="str">
        <f t="shared" si="81"/>
        <v/>
      </c>
      <c r="AR260" s="15"/>
      <c r="AS260" s="15"/>
      <c r="AT260" s="147" t="str">
        <f t="shared" si="82"/>
        <v/>
      </c>
      <c r="AU260" s="145" t="str">
        <f t="shared" si="83"/>
        <v/>
      </c>
      <c r="AV260" s="144" t="str">
        <f t="shared" si="107"/>
        <v/>
      </c>
      <c r="AW260" s="14"/>
    </row>
    <row r="261" spans="1:49" s="34" customFormat="1" x14ac:dyDescent="0.25">
      <c r="A261" s="14"/>
      <c r="G261" s="141" t="str">
        <f t="shared" si="84"/>
        <v/>
      </c>
      <c r="H261" s="146" t="str">
        <f t="shared" si="99"/>
        <v/>
      </c>
      <c r="I261" s="146" t="str">
        <f t="shared" si="100"/>
        <v/>
      </c>
      <c r="J261" s="142" t="str">
        <f t="shared" si="85"/>
        <v/>
      </c>
      <c r="K261" s="142" t="str">
        <f t="shared" si="86"/>
        <v/>
      </c>
      <c r="L261" s="142" t="str">
        <f t="shared" si="101"/>
        <v/>
      </c>
      <c r="M261" s="142" t="str">
        <f t="shared" si="102"/>
        <v/>
      </c>
      <c r="N261" s="142" t="str">
        <f t="shared" si="103"/>
        <v/>
      </c>
      <c r="O261" s="142" t="str">
        <f t="shared" si="78"/>
        <v/>
      </c>
      <c r="P261" s="142" t="str">
        <f t="shared" si="87"/>
        <v/>
      </c>
      <c r="Q261" s="143" t="str">
        <f t="shared" si="88"/>
        <v/>
      </c>
      <c r="R261" s="143" t="str">
        <f t="shared" si="79"/>
        <v/>
      </c>
      <c r="S261" s="143" t="str">
        <f t="shared" si="80"/>
        <v/>
      </c>
      <c r="T261" s="15"/>
      <c r="U261" s="15"/>
      <c r="V261" s="147" t="str">
        <f t="shared" si="89"/>
        <v/>
      </c>
      <c r="W261" s="14"/>
      <c r="X261" s="15"/>
      <c r="Y261" s="15"/>
      <c r="Z261" s="15"/>
      <c r="AA261" s="15"/>
      <c r="AB261" s="15"/>
      <c r="AC261" s="141" t="str">
        <f t="shared" si="90"/>
        <v/>
      </c>
      <c r="AD261" s="146" t="str">
        <f t="shared" si="104"/>
        <v/>
      </c>
      <c r="AE261" s="146" t="str">
        <f t="shared" si="105"/>
        <v/>
      </c>
      <c r="AF261" s="142" t="str">
        <f t="shared" si="91"/>
        <v/>
      </c>
      <c r="AG261" s="142"/>
      <c r="AH261" s="142" t="str">
        <f t="shared" si="92"/>
        <v/>
      </c>
      <c r="AI261" s="142" t="str">
        <f t="shared" si="93"/>
        <v/>
      </c>
      <c r="AJ261" s="142" t="str">
        <f t="shared" si="94"/>
        <v/>
      </c>
      <c r="AK261" s="142" t="str">
        <f t="shared" si="95"/>
        <v/>
      </c>
      <c r="AL261" s="142" t="str">
        <f t="shared" si="96"/>
        <v/>
      </c>
      <c r="AM261" s="142" t="str">
        <f t="shared" si="97"/>
        <v/>
      </c>
      <c r="AN261" s="143" t="str">
        <f t="shared" si="98"/>
        <v/>
      </c>
      <c r="AO261" s="143"/>
      <c r="AP261" s="143" t="str">
        <f t="shared" si="106"/>
        <v/>
      </c>
      <c r="AQ261" s="143" t="str">
        <f t="shared" si="81"/>
        <v/>
      </c>
      <c r="AR261" s="15"/>
      <c r="AS261" s="15"/>
      <c r="AT261" s="147" t="str">
        <f t="shared" si="82"/>
        <v/>
      </c>
      <c r="AU261" s="145" t="str">
        <f t="shared" si="83"/>
        <v/>
      </c>
      <c r="AV261" s="144" t="str">
        <f t="shared" si="107"/>
        <v/>
      </c>
      <c r="AW261" s="14"/>
    </row>
    <row r="262" spans="1:49" s="34" customFormat="1" x14ac:dyDescent="0.25">
      <c r="A262" s="14"/>
      <c r="G262" s="141" t="str">
        <f t="shared" si="84"/>
        <v/>
      </c>
      <c r="H262" s="146" t="str">
        <f t="shared" si="99"/>
        <v/>
      </c>
      <c r="I262" s="146" t="str">
        <f t="shared" si="100"/>
        <v/>
      </c>
      <c r="J262" s="142" t="str">
        <f t="shared" si="85"/>
        <v/>
      </c>
      <c r="K262" s="142" t="str">
        <f t="shared" si="86"/>
        <v/>
      </c>
      <c r="L262" s="142" t="str">
        <f t="shared" si="101"/>
        <v/>
      </c>
      <c r="M262" s="142" t="str">
        <f t="shared" si="102"/>
        <v/>
      </c>
      <c r="N262" s="142" t="str">
        <f t="shared" si="103"/>
        <v/>
      </c>
      <c r="O262" s="142" t="str">
        <f t="shared" si="78"/>
        <v/>
      </c>
      <c r="P262" s="142" t="str">
        <f t="shared" si="87"/>
        <v/>
      </c>
      <c r="Q262" s="143" t="str">
        <f t="shared" si="88"/>
        <v/>
      </c>
      <c r="R262" s="143" t="str">
        <f t="shared" si="79"/>
        <v/>
      </c>
      <c r="S262" s="143" t="str">
        <f t="shared" si="80"/>
        <v/>
      </c>
      <c r="T262" s="15"/>
      <c r="U262" s="15"/>
      <c r="V262" s="147" t="str">
        <f t="shared" si="89"/>
        <v/>
      </c>
      <c r="W262" s="14"/>
      <c r="X262" s="15"/>
      <c r="Y262" s="15"/>
      <c r="Z262" s="15"/>
      <c r="AA262" s="15"/>
      <c r="AB262" s="15"/>
      <c r="AC262" s="141" t="str">
        <f t="shared" si="90"/>
        <v/>
      </c>
      <c r="AD262" s="146" t="str">
        <f t="shared" si="104"/>
        <v/>
      </c>
      <c r="AE262" s="146" t="str">
        <f t="shared" si="105"/>
        <v/>
      </c>
      <c r="AF262" s="142" t="str">
        <f t="shared" si="91"/>
        <v/>
      </c>
      <c r="AG262" s="142"/>
      <c r="AH262" s="142" t="str">
        <f t="shared" si="92"/>
        <v/>
      </c>
      <c r="AI262" s="142" t="str">
        <f t="shared" si="93"/>
        <v/>
      </c>
      <c r="AJ262" s="142" t="str">
        <f t="shared" si="94"/>
        <v/>
      </c>
      <c r="AK262" s="142" t="str">
        <f t="shared" si="95"/>
        <v/>
      </c>
      <c r="AL262" s="142" t="str">
        <f t="shared" si="96"/>
        <v/>
      </c>
      <c r="AM262" s="142" t="str">
        <f t="shared" si="97"/>
        <v/>
      </c>
      <c r="AN262" s="143" t="str">
        <f t="shared" si="98"/>
        <v/>
      </c>
      <c r="AO262" s="143"/>
      <c r="AP262" s="143" t="str">
        <f t="shared" si="106"/>
        <v/>
      </c>
      <c r="AQ262" s="143" t="str">
        <f t="shared" si="81"/>
        <v/>
      </c>
      <c r="AR262" s="15"/>
      <c r="AS262" s="15"/>
      <c r="AT262" s="147" t="str">
        <f t="shared" si="82"/>
        <v/>
      </c>
      <c r="AU262" s="145" t="str">
        <f t="shared" si="83"/>
        <v/>
      </c>
      <c r="AV262" s="144" t="str">
        <f t="shared" si="107"/>
        <v/>
      </c>
      <c r="AW262" s="14"/>
    </row>
    <row r="263" spans="1:49" s="34" customFormat="1" x14ac:dyDescent="0.25">
      <c r="A263" s="14"/>
      <c r="G263" s="141" t="str">
        <f t="shared" si="84"/>
        <v/>
      </c>
      <c r="H263" s="146" t="str">
        <f t="shared" si="99"/>
        <v/>
      </c>
      <c r="I263" s="146" t="str">
        <f t="shared" si="100"/>
        <v/>
      </c>
      <c r="J263" s="142" t="str">
        <f t="shared" si="85"/>
        <v/>
      </c>
      <c r="K263" s="142" t="str">
        <f t="shared" si="86"/>
        <v/>
      </c>
      <c r="L263" s="142" t="str">
        <f t="shared" si="101"/>
        <v/>
      </c>
      <c r="M263" s="142" t="str">
        <f t="shared" si="102"/>
        <v/>
      </c>
      <c r="N263" s="142" t="str">
        <f t="shared" si="103"/>
        <v/>
      </c>
      <c r="O263" s="142" t="str">
        <f t="shared" si="78"/>
        <v/>
      </c>
      <c r="P263" s="142" t="str">
        <f t="shared" si="87"/>
        <v/>
      </c>
      <c r="Q263" s="143" t="str">
        <f t="shared" si="88"/>
        <v/>
      </c>
      <c r="R263" s="143" t="str">
        <f t="shared" si="79"/>
        <v/>
      </c>
      <c r="S263" s="143" t="str">
        <f t="shared" si="80"/>
        <v/>
      </c>
      <c r="T263" s="15"/>
      <c r="U263" s="15"/>
      <c r="V263" s="147" t="str">
        <f t="shared" si="89"/>
        <v/>
      </c>
      <c r="W263" s="14"/>
      <c r="X263" s="15"/>
      <c r="Y263" s="15"/>
      <c r="Z263" s="15"/>
      <c r="AA263" s="15"/>
      <c r="AB263" s="15"/>
      <c r="AC263" s="141" t="str">
        <f t="shared" si="90"/>
        <v/>
      </c>
      <c r="AD263" s="146" t="str">
        <f t="shared" si="104"/>
        <v/>
      </c>
      <c r="AE263" s="146" t="str">
        <f t="shared" si="105"/>
        <v/>
      </c>
      <c r="AF263" s="142" t="str">
        <f t="shared" si="91"/>
        <v/>
      </c>
      <c r="AG263" s="142"/>
      <c r="AH263" s="142" t="str">
        <f t="shared" si="92"/>
        <v/>
      </c>
      <c r="AI263" s="142" t="str">
        <f t="shared" si="93"/>
        <v/>
      </c>
      <c r="AJ263" s="142" t="str">
        <f t="shared" si="94"/>
        <v/>
      </c>
      <c r="AK263" s="142" t="str">
        <f t="shared" si="95"/>
        <v/>
      </c>
      <c r="AL263" s="142" t="str">
        <f t="shared" si="96"/>
        <v/>
      </c>
      <c r="AM263" s="142" t="str">
        <f t="shared" si="97"/>
        <v/>
      </c>
      <c r="AN263" s="143" t="str">
        <f t="shared" si="98"/>
        <v/>
      </c>
      <c r="AO263" s="143"/>
      <c r="AP263" s="143" t="str">
        <f t="shared" si="106"/>
        <v/>
      </c>
      <c r="AQ263" s="143" t="str">
        <f t="shared" si="81"/>
        <v/>
      </c>
      <c r="AR263" s="15"/>
      <c r="AS263" s="15"/>
      <c r="AT263" s="147" t="str">
        <f t="shared" si="82"/>
        <v/>
      </c>
      <c r="AU263" s="145" t="str">
        <f t="shared" si="83"/>
        <v/>
      </c>
      <c r="AV263" s="144" t="str">
        <f t="shared" si="107"/>
        <v/>
      </c>
      <c r="AW263" s="14"/>
    </row>
    <row r="264" spans="1:49" s="34" customFormat="1" x14ac:dyDescent="0.25">
      <c r="A264" s="14"/>
      <c r="G264" s="141" t="str">
        <f t="shared" si="84"/>
        <v/>
      </c>
      <c r="H264" s="146" t="str">
        <f t="shared" si="99"/>
        <v/>
      </c>
      <c r="I264" s="146" t="str">
        <f t="shared" si="100"/>
        <v/>
      </c>
      <c r="J264" s="142" t="str">
        <f t="shared" si="85"/>
        <v/>
      </c>
      <c r="K264" s="142" t="str">
        <f t="shared" si="86"/>
        <v/>
      </c>
      <c r="L264" s="142" t="str">
        <f t="shared" si="101"/>
        <v/>
      </c>
      <c r="M264" s="142" t="str">
        <f t="shared" si="102"/>
        <v/>
      </c>
      <c r="N264" s="142" t="str">
        <f t="shared" si="103"/>
        <v/>
      </c>
      <c r="O264" s="142" t="str">
        <f t="shared" si="78"/>
        <v/>
      </c>
      <c r="P264" s="142" t="str">
        <f t="shared" si="87"/>
        <v/>
      </c>
      <c r="Q264" s="143" t="str">
        <f t="shared" si="88"/>
        <v/>
      </c>
      <c r="R264" s="143" t="str">
        <f t="shared" si="79"/>
        <v/>
      </c>
      <c r="S264" s="143" t="str">
        <f t="shared" si="80"/>
        <v/>
      </c>
      <c r="T264" s="15"/>
      <c r="U264" s="15"/>
      <c r="V264" s="147" t="str">
        <f t="shared" si="89"/>
        <v/>
      </c>
      <c r="W264" s="14"/>
      <c r="X264" s="15"/>
      <c r="Y264" s="15"/>
      <c r="Z264" s="15"/>
      <c r="AA264" s="15"/>
      <c r="AB264" s="15"/>
      <c r="AC264" s="141" t="str">
        <f t="shared" si="90"/>
        <v/>
      </c>
      <c r="AD264" s="146" t="str">
        <f t="shared" si="104"/>
        <v/>
      </c>
      <c r="AE264" s="146" t="str">
        <f t="shared" si="105"/>
        <v/>
      </c>
      <c r="AF264" s="142" t="str">
        <f t="shared" si="91"/>
        <v/>
      </c>
      <c r="AG264" s="142"/>
      <c r="AH264" s="142" t="str">
        <f t="shared" si="92"/>
        <v/>
      </c>
      <c r="AI264" s="142" t="str">
        <f t="shared" si="93"/>
        <v/>
      </c>
      <c r="AJ264" s="142" t="str">
        <f t="shared" si="94"/>
        <v/>
      </c>
      <c r="AK264" s="142" t="str">
        <f t="shared" si="95"/>
        <v/>
      </c>
      <c r="AL264" s="142" t="str">
        <f t="shared" si="96"/>
        <v/>
      </c>
      <c r="AM264" s="142" t="str">
        <f t="shared" si="97"/>
        <v/>
      </c>
      <c r="AN264" s="143" t="str">
        <f t="shared" si="98"/>
        <v/>
      </c>
      <c r="AO264" s="143"/>
      <c r="AP264" s="143" t="str">
        <f t="shared" si="106"/>
        <v/>
      </c>
      <c r="AQ264" s="143" t="str">
        <f t="shared" si="81"/>
        <v/>
      </c>
      <c r="AR264" s="15"/>
      <c r="AS264" s="15"/>
      <c r="AT264" s="147" t="str">
        <f t="shared" si="82"/>
        <v/>
      </c>
      <c r="AU264" s="145" t="str">
        <f t="shared" si="83"/>
        <v/>
      </c>
      <c r="AV264" s="144" t="str">
        <f t="shared" si="107"/>
        <v/>
      </c>
      <c r="AW264" s="14"/>
    </row>
    <row r="265" spans="1:49" s="34" customFormat="1" x14ac:dyDescent="0.25">
      <c r="A265" s="14"/>
      <c r="G265" s="141" t="str">
        <f t="shared" si="84"/>
        <v/>
      </c>
      <c r="H265" s="146" t="str">
        <f t="shared" si="99"/>
        <v/>
      </c>
      <c r="I265" s="146" t="str">
        <f t="shared" si="100"/>
        <v/>
      </c>
      <c r="J265" s="142" t="str">
        <f t="shared" si="85"/>
        <v/>
      </c>
      <c r="K265" s="142" t="str">
        <f t="shared" si="86"/>
        <v/>
      </c>
      <c r="L265" s="142" t="str">
        <f t="shared" si="101"/>
        <v/>
      </c>
      <c r="M265" s="142" t="str">
        <f t="shared" si="102"/>
        <v/>
      </c>
      <c r="N265" s="142" t="str">
        <f t="shared" si="103"/>
        <v/>
      </c>
      <c r="O265" s="142" t="str">
        <f t="shared" si="78"/>
        <v/>
      </c>
      <c r="P265" s="142" t="str">
        <f t="shared" si="87"/>
        <v/>
      </c>
      <c r="Q265" s="143" t="str">
        <f t="shared" si="88"/>
        <v/>
      </c>
      <c r="R265" s="143" t="str">
        <f t="shared" si="79"/>
        <v/>
      </c>
      <c r="S265" s="143" t="str">
        <f t="shared" si="80"/>
        <v/>
      </c>
      <c r="T265" s="15"/>
      <c r="U265" s="15"/>
      <c r="V265" s="147" t="str">
        <f t="shared" si="89"/>
        <v/>
      </c>
      <c r="W265" s="14"/>
      <c r="X265" s="15"/>
      <c r="Y265" s="15"/>
      <c r="Z265" s="15"/>
      <c r="AA265" s="15"/>
      <c r="AB265" s="15"/>
      <c r="AC265" s="141" t="str">
        <f t="shared" si="90"/>
        <v/>
      </c>
      <c r="AD265" s="146" t="str">
        <f t="shared" si="104"/>
        <v/>
      </c>
      <c r="AE265" s="146" t="str">
        <f t="shared" si="105"/>
        <v/>
      </c>
      <c r="AF265" s="142" t="str">
        <f t="shared" si="91"/>
        <v/>
      </c>
      <c r="AG265" s="142"/>
      <c r="AH265" s="142" t="str">
        <f t="shared" si="92"/>
        <v/>
      </c>
      <c r="AI265" s="142" t="str">
        <f t="shared" si="93"/>
        <v/>
      </c>
      <c r="AJ265" s="142" t="str">
        <f t="shared" si="94"/>
        <v/>
      </c>
      <c r="AK265" s="142" t="str">
        <f t="shared" si="95"/>
        <v/>
      </c>
      <c r="AL265" s="142" t="str">
        <f t="shared" si="96"/>
        <v/>
      </c>
      <c r="AM265" s="142" t="str">
        <f t="shared" si="97"/>
        <v/>
      </c>
      <c r="AN265" s="143" t="str">
        <f t="shared" si="98"/>
        <v/>
      </c>
      <c r="AO265" s="143"/>
      <c r="AP265" s="143" t="str">
        <f t="shared" si="106"/>
        <v/>
      </c>
      <c r="AQ265" s="143" t="str">
        <f t="shared" si="81"/>
        <v/>
      </c>
      <c r="AR265" s="15"/>
      <c r="AS265" s="15"/>
      <c r="AT265" s="147" t="str">
        <f t="shared" si="82"/>
        <v/>
      </c>
      <c r="AU265" s="145" t="str">
        <f t="shared" si="83"/>
        <v/>
      </c>
      <c r="AV265" s="144" t="str">
        <f t="shared" si="107"/>
        <v/>
      </c>
      <c r="AW265" s="14"/>
    </row>
    <row r="266" spans="1:49" s="34" customFormat="1" x14ac:dyDescent="0.25">
      <c r="A266" s="14"/>
      <c r="G266" s="141" t="str">
        <f t="shared" si="84"/>
        <v/>
      </c>
      <c r="H266" s="146" t="str">
        <f t="shared" si="99"/>
        <v/>
      </c>
      <c r="I266" s="146" t="str">
        <f t="shared" si="100"/>
        <v/>
      </c>
      <c r="J266" s="142" t="str">
        <f t="shared" si="85"/>
        <v/>
      </c>
      <c r="K266" s="142" t="str">
        <f t="shared" si="86"/>
        <v/>
      </c>
      <c r="L266" s="142" t="str">
        <f t="shared" si="101"/>
        <v/>
      </c>
      <c r="M266" s="142" t="str">
        <f t="shared" si="102"/>
        <v/>
      </c>
      <c r="N266" s="142" t="str">
        <f t="shared" si="103"/>
        <v/>
      </c>
      <c r="O266" s="142" t="str">
        <f t="shared" si="78"/>
        <v/>
      </c>
      <c r="P266" s="142" t="str">
        <f t="shared" si="87"/>
        <v/>
      </c>
      <c r="Q266" s="143" t="str">
        <f t="shared" si="88"/>
        <v/>
      </c>
      <c r="R266" s="143" t="str">
        <f t="shared" si="79"/>
        <v/>
      </c>
      <c r="S266" s="143" t="str">
        <f t="shared" si="80"/>
        <v/>
      </c>
      <c r="T266" s="15"/>
      <c r="U266" s="15"/>
      <c r="V266" s="147" t="str">
        <f t="shared" si="89"/>
        <v/>
      </c>
      <c r="W266" s="14"/>
      <c r="X266" s="15"/>
      <c r="Y266" s="15"/>
      <c r="Z266" s="15"/>
      <c r="AA266" s="15"/>
      <c r="AB266" s="15"/>
      <c r="AC266" s="141" t="str">
        <f t="shared" si="90"/>
        <v/>
      </c>
      <c r="AD266" s="146" t="str">
        <f t="shared" si="104"/>
        <v/>
      </c>
      <c r="AE266" s="146" t="str">
        <f t="shared" si="105"/>
        <v/>
      </c>
      <c r="AF266" s="142" t="str">
        <f t="shared" si="91"/>
        <v/>
      </c>
      <c r="AG266" s="142"/>
      <c r="AH266" s="142" t="str">
        <f t="shared" si="92"/>
        <v/>
      </c>
      <c r="AI266" s="142" t="str">
        <f t="shared" si="93"/>
        <v/>
      </c>
      <c r="AJ266" s="142" t="str">
        <f t="shared" si="94"/>
        <v/>
      </c>
      <c r="AK266" s="142" t="str">
        <f t="shared" si="95"/>
        <v/>
      </c>
      <c r="AL266" s="142" t="str">
        <f t="shared" si="96"/>
        <v/>
      </c>
      <c r="AM266" s="142" t="str">
        <f t="shared" si="97"/>
        <v/>
      </c>
      <c r="AN266" s="143" t="str">
        <f t="shared" si="98"/>
        <v/>
      </c>
      <c r="AO266" s="143"/>
      <c r="AP266" s="143" t="str">
        <f t="shared" si="106"/>
        <v/>
      </c>
      <c r="AQ266" s="143" t="str">
        <f t="shared" si="81"/>
        <v/>
      </c>
      <c r="AR266" s="15"/>
      <c r="AS266" s="15"/>
      <c r="AT266" s="147" t="str">
        <f t="shared" si="82"/>
        <v/>
      </c>
      <c r="AU266" s="145" t="str">
        <f t="shared" si="83"/>
        <v/>
      </c>
      <c r="AV266" s="144" t="str">
        <f t="shared" si="107"/>
        <v/>
      </c>
      <c r="AW266" s="14"/>
    </row>
    <row r="267" spans="1:49" s="34" customFormat="1" x14ac:dyDescent="0.25">
      <c r="A267" s="14"/>
      <c r="G267" s="141" t="str">
        <f t="shared" si="84"/>
        <v/>
      </c>
      <c r="H267" s="146" t="str">
        <f t="shared" si="99"/>
        <v/>
      </c>
      <c r="I267" s="146" t="str">
        <f t="shared" si="100"/>
        <v/>
      </c>
      <c r="J267" s="142" t="str">
        <f t="shared" si="85"/>
        <v/>
      </c>
      <c r="K267" s="142" t="str">
        <f t="shared" si="86"/>
        <v/>
      </c>
      <c r="L267" s="142" t="str">
        <f t="shared" si="101"/>
        <v/>
      </c>
      <c r="M267" s="142" t="str">
        <f t="shared" si="102"/>
        <v/>
      </c>
      <c r="N267" s="142" t="str">
        <f t="shared" si="103"/>
        <v/>
      </c>
      <c r="O267" s="142" t="str">
        <f t="shared" si="78"/>
        <v/>
      </c>
      <c r="P267" s="142" t="str">
        <f t="shared" si="87"/>
        <v/>
      </c>
      <c r="Q267" s="143" t="str">
        <f t="shared" si="88"/>
        <v/>
      </c>
      <c r="R267" s="143" t="str">
        <f t="shared" si="79"/>
        <v/>
      </c>
      <c r="S267" s="143" t="str">
        <f t="shared" si="80"/>
        <v/>
      </c>
      <c r="T267" s="15"/>
      <c r="U267" s="15"/>
      <c r="V267" s="147" t="str">
        <f t="shared" si="89"/>
        <v/>
      </c>
      <c r="W267" s="14"/>
      <c r="X267" s="15"/>
      <c r="Y267" s="15"/>
      <c r="Z267" s="15"/>
      <c r="AA267" s="15"/>
      <c r="AB267" s="15"/>
      <c r="AC267" s="141" t="str">
        <f t="shared" si="90"/>
        <v/>
      </c>
      <c r="AD267" s="146" t="str">
        <f t="shared" si="104"/>
        <v/>
      </c>
      <c r="AE267" s="146" t="str">
        <f t="shared" si="105"/>
        <v/>
      </c>
      <c r="AF267" s="142" t="str">
        <f t="shared" si="91"/>
        <v/>
      </c>
      <c r="AG267" s="142"/>
      <c r="AH267" s="142" t="str">
        <f t="shared" si="92"/>
        <v/>
      </c>
      <c r="AI267" s="142" t="str">
        <f t="shared" si="93"/>
        <v/>
      </c>
      <c r="AJ267" s="142" t="str">
        <f t="shared" si="94"/>
        <v/>
      </c>
      <c r="AK267" s="142" t="str">
        <f t="shared" si="95"/>
        <v/>
      </c>
      <c r="AL267" s="142" t="str">
        <f t="shared" si="96"/>
        <v/>
      </c>
      <c r="AM267" s="142" t="str">
        <f t="shared" si="97"/>
        <v/>
      </c>
      <c r="AN267" s="143" t="str">
        <f t="shared" si="98"/>
        <v/>
      </c>
      <c r="AO267" s="143"/>
      <c r="AP267" s="143" t="str">
        <f t="shared" si="106"/>
        <v/>
      </c>
      <c r="AQ267" s="143" t="str">
        <f t="shared" si="81"/>
        <v/>
      </c>
      <c r="AR267" s="15"/>
      <c r="AS267" s="15"/>
      <c r="AT267" s="147" t="str">
        <f t="shared" si="82"/>
        <v/>
      </c>
      <c r="AU267" s="145" t="str">
        <f t="shared" si="83"/>
        <v/>
      </c>
      <c r="AV267" s="144" t="str">
        <f t="shared" si="107"/>
        <v/>
      </c>
      <c r="AW267" s="14"/>
    </row>
    <row r="268" spans="1:49" s="34" customFormat="1" x14ac:dyDescent="0.25">
      <c r="A268" s="14"/>
      <c r="G268" s="141" t="str">
        <f t="shared" si="84"/>
        <v/>
      </c>
      <c r="H268" s="146" t="str">
        <f t="shared" si="99"/>
        <v/>
      </c>
      <c r="I268" s="146" t="str">
        <f t="shared" si="100"/>
        <v/>
      </c>
      <c r="J268" s="142" t="str">
        <f t="shared" si="85"/>
        <v/>
      </c>
      <c r="K268" s="142" t="str">
        <f t="shared" si="86"/>
        <v/>
      </c>
      <c r="L268" s="142" t="str">
        <f t="shared" si="101"/>
        <v/>
      </c>
      <c r="M268" s="142" t="str">
        <f t="shared" si="102"/>
        <v/>
      </c>
      <c r="N268" s="142" t="str">
        <f t="shared" si="103"/>
        <v/>
      </c>
      <c r="O268" s="142" t="str">
        <f t="shared" si="78"/>
        <v/>
      </c>
      <c r="P268" s="142" t="str">
        <f t="shared" si="87"/>
        <v/>
      </c>
      <c r="Q268" s="143" t="str">
        <f t="shared" si="88"/>
        <v/>
      </c>
      <c r="R268" s="143" t="str">
        <f t="shared" si="79"/>
        <v/>
      </c>
      <c r="S268" s="143" t="str">
        <f t="shared" si="80"/>
        <v/>
      </c>
      <c r="T268" s="15"/>
      <c r="U268" s="15"/>
      <c r="V268" s="147" t="str">
        <f t="shared" si="89"/>
        <v/>
      </c>
      <c r="W268" s="14"/>
      <c r="X268" s="15"/>
      <c r="Y268" s="15"/>
      <c r="Z268" s="15"/>
      <c r="AA268" s="15"/>
      <c r="AB268" s="15"/>
      <c r="AC268" s="141" t="str">
        <f t="shared" si="90"/>
        <v/>
      </c>
      <c r="AD268" s="146" t="str">
        <f t="shared" si="104"/>
        <v/>
      </c>
      <c r="AE268" s="146" t="str">
        <f t="shared" si="105"/>
        <v/>
      </c>
      <c r="AF268" s="142" t="str">
        <f t="shared" si="91"/>
        <v/>
      </c>
      <c r="AG268" s="142"/>
      <c r="AH268" s="142" t="str">
        <f t="shared" si="92"/>
        <v/>
      </c>
      <c r="AI268" s="142" t="str">
        <f t="shared" si="93"/>
        <v/>
      </c>
      <c r="AJ268" s="142" t="str">
        <f t="shared" si="94"/>
        <v/>
      </c>
      <c r="AK268" s="142" t="str">
        <f t="shared" si="95"/>
        <v/>
      </c>
      <c r="AL268" s="142" t="str">
        <f t="shared" si="96"/>
        <v/>
      </c>
      <c r="AM268" s="142" t="str">
        <f t="shared" si="97"/>
        <v/>
      </c>
      <c r="AN268" s="143" t="str">
        <f t="shared" si="98"/>
        <v/>
      </c>
      <c r="AO268" s="143"/>
      <c r="AP268" s="143" t="str">
        <f t="shared" si="106"/>
        <v/>
      </c>
      <c r="AQ268" s="143" t="str">
        <f t="shared" si="81"/>
        <v/>
      </c>
      <c r="AR268" s="15"/>
      <c r="AS268" s="15"/>
      <c r="AT268" s="147" t="str">
        <f t="shared" si="82"/>
        <v/>
      </c>
      <c r="AU268" s="145" t="str">
        <f t="shared" si="83"/>
        <v/>
      </c>
      <c r="AV268" s="144" t="str">
        <f t="shared" si="107"/>
        <v/>
      </c>
      <c r="AW268" s="14"/>
    </row>
    <row r="269" spans="1:49" s="34" customFormat="1" x14ac:dyDescent="0.25">
      <c r="A269" s="14"/>
      <c r="G269" s="141" t="str">
        <f t="shared" si="84"/>
        <v/>
      </c>
      <c r="H269" s="146" t="str">
        <f t="shared" si="99"/>
        <v/>
      </c>
      <c r="I269" s="146" t="str">
        <f t="shared" si="100"/>
        <v/>
      </c>
      <c r="J269" s="142" t="str">
        <f t="shared" si="85"/>
        <v/>
      </c>
      <c r="K269" s="142" t="str">
        <f t="shared" si="86"/>
        <v/>
      </c>
      <c r="L269" s="142" t="str">
        <f t="shared" si="101"/>
        <v/>
      </c>
      <c r="M269" s="142" t="str">
        <f t="shared" si="102"/>
        <v/>
      </c>
      <c r="N269" s="142" t="str">
        <f t="shared" si="103"/>
        <v/>
      </c>
      <c r="O269" s="142" t="str">
        <f t="shared" si="78"/>
        <v/>
      </c>
      <c r="P269" s="142" t="str">
        <f t="shared" si="87"/>
        <v/>
      </c>
      <c r="Q269" s="143" t="str">
        <f t="shared" si="88"/>
        <v/>
      </c>
      <c r="R269" s="143" t="str">
        <f t="shared" si="79"/>
        <v/>
      </c>
      <c r="S269" s="143" t="str">
        <f t="shared" si="80"/>
        <v/>
      </c>
      <c r="T269" s="15"/>
      <c r="U269" s="15"/>
      <c r="V269" s="147" t="str">
        <f t="shared" si="89"/>
        <v/>
      </c>
      <c r="W269" s="14"/>
      <c r="X269" s="15"/>
      <c r="Y269" s="15"/>
      <c r="Z269" s="15"/>
      <c r="AA269" s="15"/>
      <c r="AB269" s="15"/>
      <c r="AC269" s="141" t="str">
        <f t="shared" si="90"/>
        <v/>
      </c>
      <c r="AD269" s="146" t="str">
        <f t="shared" si="104"/>
        <v/>
      </c>
      <c r="AE269" s="146" t="str">
        <f t="shared" si="105"/>
        <v/>
      </c>
      <c r="AF269" s="142" t="str">
        <f t="shared" si="91"/>
        <v/>
      </c>
      <c r="AG269" s="142"/>
      <c r="AH269" s="142" t="str">
        <f t="shared" si="92"/>
        <v/>
      </c>
      <c r="AI269" s="142" t="str">
        <f t="shared" si="93"/>
        <v/>
      </c>
      <c r="AJ269" s="142" t="str">
        <f t="shared" si="94"/>
        <v/>
      </c>
      <c r="AK269" s="142" t="str">
        <f t="shared" si="95"/>
        <v/>
      </c>
      <c r="AL269" s="142" t="str">
        <f t="shared" si="96"/>
        <v/>
      </c>
      <c r="AM269" s="142" t="str">
        <f t="shared" si="97"/>
        <v/>
      </c>
      <c r="AN269" s="143" t="str">
        <f t="shared" si="98"/>
        <v/>
      </c>
      <c r="AO269" s="143"/>
      <c r="AP269" s="143" t="str">
        <f t="shared" si="106"/>
        <v/>
      </c>
      <c r="AQ269" s="143" t="str">
        <f t="shared" si="81"/>
        <v/>
      </c>
      <c r="AR269" s="15"/>
      <c r="AS269" s="15"/>
      <c r="AT269" s="147" t="str">
        <f t="shared" si="82"/>
        <v/>
      </c>
      <c r="AU269" s="145" t="str">
        <f t="shared" si="83"/>
        <v/>
      </c>
      <c r="AV269" s="144" t="str">
        <f t="shared" si="107"/>
        <v/>
      </c>
      <c r="AW269" s="14"/>
    </row>
    <row r="270" spans="1:49" s="34" customFormat="1" x14ac:dyDescent="0.25">
      <c r="A270" s="14"/>
      <c r="G270" s="141" t="str">
        <f t="shared" si="84"/>
        <v/>
      </c>
      <c r="H270" s="146" t="str">
        <f t="shared" si="99"/>
        <v/>
      </c>
      <c r="I270" s="146" t="str">
        <f t="shared" si="100"/>
        <v/>
      </c>
      <c r="J270" s="142" t="str">
        <f t="shared" si="85"/>
        <v/>
      </c>
      <c r="K270" s="142" t="str">
        <f t="shared" si="86"/>
        <v/>
      </c>
      <c r="L270" s="142" t="str">
        <f t="shared" si="101"/>
        <v/>
      </c>
      <c r="M270" s="142" t="str">
        <f t="shared" si="102"/>
        <v/>
      </c>
      <c r="N270" s="142" t="str">
        <f t="shared" si="103"/>
        <v/>
      </c>
      <c r="O270" s="142" t="str">
        <f t="shared" si="78"/>
        <v/>
      </c>
      <c r="P270" s="142" t="str">
        <f t="shared" si="87"/>
        <v/>
      </c>
      <c r="Q270" s="143" t="str">
        <f t="shared" si="88"/>
        <v/>
      </c>
      <c r="R270" s="143" t="str">
        <f t="shared" si="79"/>
        <v/>
      </c>
      <c r="S270" s="143" t="str">
        <f t="shared" si="80"/>
        <v/>
      </c>
      <c r="T270" s="15"/>
      <c r="U270" s="15"/>
      <c r="V270" s="147" t="str">
        <f t="shared" si="89"/>
        <v/>
      </c>
      <c r="W270" s="14"/>
      <c r="X270" s="15"/>
      <c r="Y270" s="15"/>
      <c r="Z270" s="15"/>
      <c r="AA270" s="15"/>
      <c r="AB270" s="15"/>
      <c r="AC270" s="141" t="str">
        <f t="shared" si="90"/>
        <v/>
      </c>
      <c r="AD270" s="146" t="str">
        <f t="shared" si="104"/>
        <v/>
      </c>
      <c r="AE270" s="146" t="str">
        <f t="shared" si="105"/>
        <v/>
      </c>
      <c r="AF270" s="142" t="str">
        <f t="shared" si="91"/>
        <v/>
      </c>
      <c r="AG270" s="142"/>
      <c r="AH270" s="142" t="str">
        <f t="shared" si="92"/>
        <v/>
      </c>
      <c r="AI270" s="142" t="str">
        <f t="shared" si="93"/>
        <v/>
      </c>
      <c r="AJ270" s="142" t="str">
        <f t="shared" si="94"/>
        <v/>
      </c>
      <c r="AK270" s="142" t="str">
        <f t="shared" si="95"/>
        <v/>
      </c>
      <c r="AL270" s="142" t="str">
        <f t="shared" si="96"/>
        <v/>
      </c>
      <c r="AM270" s="142" t="str">
        <f t="shared" si="97"/>
        <v/>
      </c>
      <c r="AN270" s="143" t="str">
        <f t="shared" si="98"/>
        <v/>
      </c>
      <c r="AO270" s="143"/>
      <c r="AP270" s="143" t="str">
        <f t="shared" si="106"/>
        <v/>
      </c>
      <c r="AQ270" s="143" t="str">
        <f t="shared" si="81"/>
        <v/>
      </c>
      <c r="AR270" s="15"/>
      <c r="AS270" s="15"/>
      <c r="AT270" s="147" t="str">
        <f t="shared" si="82"/>
        <v/>
      </c>
      <c r="AU270" s="145" t="str">
        <f t="shared" si="83"/>
        <v/>
      </c>
      <c r="AV270" s="144" t="str">
        <f t="shared" si="107"/>
        <v/>
      </c>
      <c r="AW270" s="14"/>
    </row>
    <row r="271" spans="1:49" s="34" customFormat="1" x14ac:dyDescent="0.25">
      <c r="A271" s="14"/>
      <c r="G271" s="141" t="str">
        <f t="shared" si="84"/>
        <v/>
      </c>
      <c r="H271" s="146" t="str">
        <f t="shared" si="99"/>
        <v/>
      </c>
      <c r="I271" s="146" t="str">
        <f t="shared" si="100"/>
        <v/>
      </c>
      <c r="J271" s="142" t="str">
        <f t="shared" si="85"/>
        <v/>
      </c>
      <c r="K271" s="142" t="str">
        <f t="shared" si="86"/>
        <v/>
      </c>
      <c r="L271" s="142" t="str">
        <f t="shared" si="101"/>
        <v/>
      </c>
      <c r="M271" s="142" t="str">
        <f t="shared" si="102"/>
        <v/>
      </c>
      <c r="N271" s="142" t="str">
        <f t="shared" si="103"/>
        <v/>
      </c>
      <c r="O271" s="142" t="str">
        <f t="shared" si="78"/>
        <v/>
      </c>
      <c r="P271" s="142" t="str">
        <f t="shared" si="87"/>
        <v/>
      </c>
      <c r="Q271" s="143" t="str">
        <f t="shared" si="88"/>
        <v/>
      </c>
      <c r="R271" s="143" t="str">
        <f t="shared" si="79"/>
        <v/>
      </c>
      <c r="S271" s="143" t="str">
        <f t="shared" si="80"/>
        <v/>
      </c>
      <c r="T271" s="15"/>
      <c r="U271" s="15"/>
      <c r="V271" s="147" t="str">
        <f t="shared" si="89"/>
        <v/>
      </c>
      <c r="W271" s="14"/>
      <c r="X271" s="15"/>
      <c r="Y271" s="15"/>
      <c r="Z271" s="15"/>
      <c r="AA271" s="15"/>
      <c r="AB271" s="15"/>
      <c r="AC271" s="141" t="str">
        <f t="shared" si="90"/>
        <v/>
      </c>
      <c r="AD271" s="146" t="str">
        <f t="shared" si="104"/>
        <v/>
      </c>
      <c r="AE271" s="146" t="str">
        <f t="shared" si="105"/>
        <v/>
      </c>
      <c r="AF271" s="142" t="str">
        <f t="shared" si="91"/>
        <v/>
      </c>
      <c r="AG271" s="142"/>
      <c r="AH271" s="142" t="str">
        <f t="shared" si="92"/>
        <v/>
      </c>
      <c r="AI271" s="142" t="str">
        <f t="shared" si="93"/>
        <v/>
      </c>
      <c r="AJ271" s="142" t="str">
        <f t="shared" si="94"/>
        <v/>
      </c>
      <c r="AK271" s="142" t="str">
        <f t="shared" si="95"/>
        <v/>
      </c>
      <c r="AL271" s="142" t="str">
        <f t="shared" si="96"/>
        <v/>
      </c>
      <c r="AM271" s="142" t="str">
        <f t="shared" si="97"/>
        <v/>
      </c>
      <c r="AN271" s="143" t="str">
        <f t="shared" si="98"/>
        <v/>
      </c>
      <c r="AO271" s="143"/>
      <c r="AP271" s="143" t="str">
        <f t="shared" si="106"/>
        <v/>
      </c>
      <c r="AQ271" s="143" t="str">
        <f t="shared" si="81"/>
        <v/>
      </c>
      <c r="AR271" s="15"/>
      <c r="AS271" s="15"/>
      <c r="AT271" s="147" t="str">
        <f t="shared" si="82"/>
        <v/>
      </c>
      <c r="AU271" s="145" t="str">
        <f t="shared" si="83"/>
        <v/>
      </c>
      <c r="AV271" s="144" t="str">
        <f t="shared" si="107"/>
        <v/>
      </c>
      <c r="AW271" s="14"/>
    </row>
    <row r="272" spans="1:49" s="34" customFormat="1" x14ac:dyDescent="0.25">
      <c r="A272" s="14"/>
      <c r="G272" s="141" t="str">
        <f t="shared" si="84"/>
        <v/>
      </c>
      <c r="H272" s="146" t="str">
        <f t="shared" si="99"/>
        <v/>
      </c>
      <c r="I272" s="146" t="str">
        <f t="shared" si="100"/>
        <v/>
      </c>
      <c r="J272" s="142" t="str">
        <f t="shared" si="85"/>
        <v/>
      </c>
      <c r="K272" s="142" t="str">
        <f t="shared" si="86"/>
        <v/>
      </c>
      <c r="L272" s="142" t="str">
        <f t="shared" si="101"/>
        <v/>
      </c>
      <c r="M272" s="142" t="str">
        <f t="shared" si="102"/>
        <v/>
      </c>
      <c r="N272" s="142" t="str">
        <f t="shared" si="103"/>
        <v/>
      </c>
      <c r="O272" s="142" t="str">
        <f t="shared" si="78"/>
        <v/>
      </c>
      <c r="P272" s="142" t="str">
        <f t="shared" si="87"/>
        <v/>
      </c>
      <c r="Q272" s="143" t="str">
        <f t="shared" si="88"/>
        <v/>
      </c>
      <c r="R272" s="143" t="str">
        <f t="shared" si="79"/>
        <v/>
      </c>
      <c r="S272" s="143" t="str">
        <f t="shared" si="80"/>
        <v/>
      </c>
      <c r="T272" s="15"/>
      <c r="U272" s="15"/>
      <c r="V272" s="147" t="str">
        <f t="shared" si="89"/>
        <v/>
      </c>
      <c r="W272" s="14"/>
      <c r="X272" s="15"/>
      <c r="Y272" s="15"/>
      <c r="Z272" s="15"/>
      <c r="AA272" s="15"/>
      <c r="AB272" s="15"/>
      <c r="AC272" s="141" t="str">
        <f t="shared" si="90"/>
        <v/>
      </c>
      <c r="AD272" s="146" t="str">
        <f t="shared" si="104"/>
        <v/>
      </c>
      <c r="AE272" s="146" t="str">
        <f t="shared" si="105"/>
        <v/>
      </c>
      <c r="AF272" s="142" t="str">
        <f t="shared" si="91"/>
        <v/>
      </c>
      <c r="AG272" s="142"/>
      <c r="AH272" s="142" t="str">
        <f t="shared" si="92"/>
        <v/>
      </c>
      <c r="AI272" s="142" t="str">
        <f t="shared" si="93"/>
        <v/>
      </c>
      <c r="AJ272" s="142" t="str">
        <f t="shared" si="94"/>
        <v/>
      </c>
      <c r="AK272" s="142" t="str">
        <f t="shared" si="95"/>
        <v/>
      </c>
      <c r="AL272" s="142" t="str">
        <f t="shared" si="96"/>
        <v/>
      </c>
      <c r="AM272" s="142" t="str">
        <f t="shared" si="97"/>
        <v/>
      </c>
      <c r="AN272" s="143" t="str">
        <f t="shared" si="98"/>
        <v/>
      </c>
      <c r="AO272" s="143"/>
      <c r="AP272" s="143" t="str">
        <f t="shared" si="106"/>
        <v/>
      </c>
      <c r="AQ272" s="143" t="str">
        <f t="shared" si="81"/>
        <v/>
      </c>
      <c r="AR272" s="15"/>
      <c r="AS272" s="15"/>
      <c r="AT272" s="147" t="str">
        <f t="shared" si="82"/>
        <v/>
      </c>
      <c r="AU272" s="145" t="str">
        <f t="shared" si="83"/>
        <v/>
      </c>
      <c r="AV272" s="144" t="str">
        <f t="shared" si="107"/>
        <v/>
      </c>
      <c r="AW272" s="14"/>
    </row>
    <row r="273" spans="1:49" s="34" customFormat="1" x14ac:dyDescent="0.25">
      <c r="A273" s="14"/>
      <c r="G273" s="141" t="str">
        <f t="shared" si="84"/>
        <v/>
      </c>
      <c r="H273" s="146" t="str">
        <f t="shared" si="99"/>
        <v/>
      </c>
      <c r="I273" s="146" t="str">
        <f t="shared" si="100"/>
        <v/>
      </c>
      <c r="J273" s="142" t="str">
        <f t="shared" si="85"/>
        <v/>
      </c>
      <c r="K273" s="142" t="str">
        <f t="shared" si="86"/>
        <v/>
      </c>
      <c r="L273" s="142" t="str">
        <f t="shared" si="101"/>
        <v/>
      </c>
      <c r="M273" s="142" t="str">
        <f t="shared" si="102"/>
        <v/>
      </c>
      <c r="N273" s="142" t="str">
        <f t="shared" si="103"/>
        <v/>
      </c>
      <c r="O273" s="142" t="str">
        <f t="shared" si="78"/>
        <v/>
      </c>
      <c r="P273" s="142" t="str">
        <f t="shared" si="87"/>
        <v/>
      </c>
      <c r="Q273" s="143" t="str">
        <f t="shared" si="88"/>
        <v/>
      </c>
      <c r="R273" s="143" t="str">
        <f t="shared" si="79"/>
        <v/>
      </c>
      <c r="S273" s="143" t="str">
        <f t="shared" si="80"/>
        <v/>
      </c>
      <c r="T273" s="15"/>
      <c r="U273" s="15"/>
      <c r="V273" s="147" t="str">
        <f t="shared" si="89"/>
        <v/>
      </c>
      <c r="W273" s="14"/>
      <c r="X273" s="15"/>
      <c r="Y273" s="15"/>
      <c r="Z273" s="15"/>
      <c r="AA273" s="15"/>
      <c r="AB273" s="15"/>
      <c r="AC273" s="141" t="str">
        <f t="shared" si="90"/>
        <v/>
      </c>
      <c r="AD273" s="146" t="str">
        <f t="shared" si="104"/>
        <v/>
      </c>
      <c r="AE273" s="146" t="str">
        <f t="shared" si="105"/>
        <v/>
      </c>
      <c r="AF273" s="142" t="str">
        <f t="shared" si="91"/>
        <v/>
      </c>
      <c r="AG273" s="142"/>
      <c r="AH273" s="142" t="str">
        <f t="shared" si="92"/>
        <v/>
      </c>
      <c r="AI273" s="142" t="str">
        <f t="shared" si="93"/>
        <v/>
      </c>
      <c r="AJ273" s="142" t="str">
        <f t="shared" si="94"/>
        <v/>
      </c>
      <c r="AK273" s="142" t="str">
        <f t="shared" si="95"/>
        <v/>
      </c>
      <c r="AL273" s="142" t="str">
        <f t="shared" si="96"/>
        <v/>
      </c>
      <c r="AM273" s="142" t="str">
        <f t="shared" si="97"/>
        <v/>
      </c>
      <c r="AN273" s="143" t="str">
        <f t="shared" si="98"/>
        <v/>
      </c>
      <c r="AO273" s="143"/>
      <c r="AP273" s="143" t="str">
        <f t="shared" si="106"/>
        <v/>
      </c>
      <c r="AQ273" s="143" t="str">
        <f t="shared" si="81"/>
        <v/>
      </c>
      <c r="AR273" s="15"/>
      <c r="AS273" s="15"/>
      <c r="AT273" s="147" t="str">
        <f t="shared" si="82"/>
        <v/>
      </c>
      <c r="AU273" s="145" t="str">
        <f t="shared" si="83"/>
        <v/>
      </c>
      <c r="AV273" s="144" t="str">
        <f t="shared" si="107"/>
        <v/>
      </c>
      <c r="AW273" s="14"/>
    </row>
    <row r="274" spans="1:49" s="34" customFormat="1" x14ac:dyDescent="0.25">
      <c r="A274" s="14"/>
      <c r="G274" s="141" t="str">
        <f t="shared" si="84"/>
        <v/>
      </c>
      <c r="H274" s="146" t="str">
        <f t="shared" si="99"/>
        <v/>
      </c>
      <c r="I274" s="146" t="str">
        <f t="shared" si="100"/>
        <v/>
      </c>
      <c r="J274" s="142" t="str">
        <f t="shared" si="85"/>
        <v/>
      </c>
      <c r="K274" s="142" t="str">
        <f t="shared" si="86"/>
        <v/>
      </c>
      <c r="L274" s="142" t="str">
        <f t="shared" si="101"/>
        <v/>
      </c>
      <c r="M274" s="142" t="str">
        <f t="shared" si="102"/>
        <v/>
      </c>
      <c r="N274" s="142" t="str">
        <f t="shared" si="103"/>
        <v/>
      </c>
      <c r="O274" s="142" t="str">
        <f t="shared" si="78"/>
        <v/>
      </c>
      <c r="P274" s="142" t="str">
        <f t="shared" si="87"/>
        <v/>
      </c>
      <c r="Q274" s="143" t="str">
        <f t="shared" si="88"/>
        <v/>
      </c>
      <c r="R274" s="143" t="str">
        <f t="shared" si="79"/>
        <v/>
      </c>
      <c r="S274" s="143" t="str">
        <f t="shared" si="80"/>
        <v/>
      </c>
      <c r="T274" s="15"/>
      <c r="U274" s="15"/>
      <c r="V274" s="147" t="str">
        <f t="shared" si="89"/>
        <v/>
      </c>
      <c r="W274" s="14"/>
      <c r="X274" s="15"/>
      <c r="Y274" s="15"/>
      <c r="Z274" s="15"/>
      <c r="AA274" s="15"/>
      <c r="AB274" s="15"/>
      <c r="AC274" s="141" t="str">
        <f t="shared" si="90"/>
        <v/>
      </c>
      <c r="AD274" s="146" t="str">
        <f t="shared" si="104"/>
        <v/>
      </c>
      <c r="AE274" s="146" t="str">
        <f t="shared" si="105"/>
        <v/>
      </c>
      <c r="AF274" s="142" t="str">
        <f t="shared" si="91"/>
        <v/>
      </c>
      <c r="AG274" s="142"/>
      <c r="AH274" s="142" t="str">
        <f t="shared" si="92"/>
        <v/>
      </c>
      <c r="AI274" s="142" t="str">
        <f t="shared" si="93"/>
        <v/>
      </c>
      <c r="AJ274" s="142" t="str">
        <f t="shared" si="94"/>
        <v/>
      </c>
      <c r="AK274" s="142" t="str">
        <f t="shared" si="95"/>
        <v/>
      </c>
      <c r="AL274" s="142" t="str">
        <f t="shared" si="96"/>
        <v/>
      </c>
      <c r="AM274" s="142" t="str">
        <f t="shared" si="97"/>
        <v/>
      </c>
      <c r="AN274" s="143" t="str">
        <f t="shared" si="98"/>
        <v/>
      </c>
      <c r="AO274" s="143"/>
      <c r="AP274" s="143" t="str">
        <f t="shared" si="106"/>
        <v/>
      </c>
      <c r="AQ274" s="143" t="str">
        <f t="shared" si="81"/>
        <v/>
      </c>
      <c r="AR274" s="15"/>
      <c r="AS274" s="15"/>
      <c r="AT274" s="147" t="str">
        <f t="shared" si="82"/>
        <v/>
      </c>
      <c r="AU274" s="145" t="str">
        <f t="shared" si="83"/>
        <v/>
      </c>
      <c r="AV274" s="144" t="str">
        <f t="shared" si="107"/>
        <v/>
      </c>
      <c r="AW274" s="14"/>
    </row>
    <row r="275" spans="1:49" s="34" customFormat="1" x14ac:dyDescent="0.25">
      <c r="A275" s="14"/>
      <c r="G275" s="141" t="str">
        <f t="shared" si="84"/>
        <v/>
      </c>
      <c r="H275" s="146" t="str">
        <f t="shared" si="99"/>
        <v/>
      </c>
      <c r="I275" s="146" t="str">
        <f t="shared" si="100"/>
        <v/>
      </c>
      <c r="J275" s="142" t="str">
        <f t="shared" si="85"/>
        <v/>
      </c>
      <c r="K275" s="142" t="str">
        <f t="shared" si="86"/>
        <v/>
      </c>
      <c r="L275" s="142" t="str">
        <f t="shared" si="101"/>
        <v/>
      </c>
      <c r="M275" s="142" t="str">
        <f t="shared" si="102"/>
        <v/>
      </c>
      <c r="N275" s="142" t="str">
        <f t="shared" si="103"/>
        <v/>
      </c>
      <c r="O275" s="142" t="str">
        <f t="shared" si="78"/>
        <v/>
      </c>
      <c r="P275" s="142" t="str">
        <f t="shared" si="87"/>
        <v/>
      </c>
      <c r="Q275" s="143" t="str">
        <f t="shared" si="88"/>
        <v/>
      </c>
      <c r="R275" s="143" t="str">
        <f t="shared" si="79"/>
        <v/>
      </c>
      <c r="S275" s="143" t="str">
        <f t="shared" si="80"/>
        <v/>
      </c>
      <c r="T275" s="15"/>
      <c r="U275" s="15"/>
      <c r="V275" s="147" t="str">
        <f t="shared" si="89"/>
        <v/>
      </c>
      <c r="W275" s="14"/>
      <c r="X275" s="15"/>
      <c r="Y275" s="15"/>
      <c r="Z275" s="15"/>
      <c r="AA275" s="15"/>
      <c r="AB275" s="15"/>
      <c r="AC275" s="141" t="str">
        <f t="shared" si="90"/>
        <v/>
      </c>
      <c r="AD275" s="146" t="str">
        <f t="shared" si="104"/>
        <v/>
      </c>
      <c r="AE275" s="146" t="str">
        <f t="shared" si="105"/>
        <v/>
      </c>
      <c r="AF275" s="142" t="str">
        <f t="shared" si="91"/>
        <v/>
      </c>
      <c r="AG275" s="142"/>
      <c r="AH275" s="142" t="str">
        <f t="shared" si="92"/>
        <v/>
      </c>
      <c r="AI275" s="142" t="str">
        <f t="shared" si="93"/>
        <v/>
      </c>
      <c r="AJ275" s="142" t="str">
        <f t="shared" si="94"/>
        <v/>
      </c>
      <c r="AK275" s="142" t="str">
        <f t="shared" si="95"/>
        <v/>
      </c>
      <c r="AL275" s="142" t="str">
        <f t="shared" si="96"/>
        <v/>
      </c>
      <c r="AM275" s="142" t="str">
        <f t="shared" si="97"/>
        <v/>
      </c>
      <c r="AN275" s="143" t="str">
        <f t="shared" si="98"/>
        <v/>
      </c>
      <c r="AO275" s="143"/>
      <c r="AP275" s="143" t="str">
        <f t="shared" si="106"/>
        <v/>
      </c>
      <c r="AQ275" s="143" t="str">
        <f t="shared" si="81"/>
        <v/>
      </c>
      <c r="AR275" s="15"/>
      <c r="AS275" s="15"/>
      <c r="AT275" s="147" t="str">
        <f t="shared" si="82"/>
        <v/>
      </c>
      <c r="AU275" s="145" t="str">
        <f t="shared" si="83"/>
        <v/>
      </c>
      <c r="AV275" s="144" t="str">
        <f t="shared" si="107"/>
        <v/>
      </c>
      <c r="AW275" s="14"/>
    </row>
    <row r="276" spans="1:49" s="34" customFormat="1" x14ac:dyDescent="0.25">
      <c r="A276" s="14"/>
      <c r="G276" s="141" t="str">
        <f t="shared" si="84"/>
        <v/>
      </c>
      <c r="H276" s="146" t="str">
        <f t="shared" si="99"/>
        <v/>
      </c>
      <c r="I276" s="146" t="str">
        <f t="shared" si="100"/>
        <v/>
      </c>
      <c r="J276" s="142" t="str">
        <f t="shared" si="85"/>
        <v/>
      </c>
      <c r="K276" s="142" t="str">
        <f t="shared" si="86"/>
        <v/>
      </c>
      <c r="L276" s="142" t="str">
        <f t="shared" si="101"/>
        <v/>
      </c>
      <c r="M276" s="142" t="str">
        <f t="shared" si="102"/>
        <v/>
      </c>
      <c r="N276" s="142" t="str">
        <f t="shared" si="103"/>
        <v/>
      </c>
      <c r="O276" s="142" t="str">
        <f t="shared" si="78"/>
        <v/>
      </c>
      <c r="P276" s="142" t="str">
        <f t="shared" si="87"/>
        <v/>
      </c>
      <c r="Q276" s="143" t="str">
        <f t="shared" si="88"/>
        <v/>
      </c>
      <c r="R276" s="143" t="str">
        <f t="shared" si="79"/>
        <v/>
      </c>
      <c r="S276" s="143" t="str">
        <f t="shared" si="80"/>
        <v/>
      </c>
      <c r="T276" s="15"/>
      <c r="U276" s="15"/>
      <c r="V276" s="147" t="str">
        <f t="shared" si="89"/>
        <v/>
      </c>
      <c r="W276" s="14"/>
      <c r="X276" s="15"/>
      <c r="Y276" s="15"/>
      <c r="Z276" s="15"/>
      <c r="AA276" s="15"/>
      <c r="AB276" s="15"/>
      <c r="AC276" s="141" t="str">
        <f t="shared" si="90"/>
        <v/>
      </c>
      <c r="AD276" s="146" t="str">
        <f t="shared" si="104"/>
        <v/>
      </c>
      <c r="AE276" s="146" t="str">
        <f t="shared" si="105"/>
        <v/>
      </c>
      <c r="AF276" s="142" t="str">
        <f t="shared" si="91"/>
        <v/>
      </c>
      <c r="AG276" s="142"/>
      <c r="AH276" s="142" t="str">
        <f t="shared" si="92"/>
        <v/>
      </c>
      <c r="AI276" s="142" t="str">
        <f t="shared" si="93"/>
        <v/>
      </c>
      <c r="AJ276" s="142" t="str">
        <f t="shared" si="94"/>
        <v/>
      </c>
      <c r="AK276" s="142" t="str">
        <f t="shared" si="95"/>
        <v/>
      </c>
      <c r="AL276" s="142" t="str">
        <f t="shared" si="96"/>
        <v/>
      </c>
      <c r="AM276" s="142" t="str">
        <f t="shared" si="97"/>
        <v/>
      </c>
      <c r="AN276" s="143" t="str">
        <f t="shared" si="98"/>
        <v/>
      </c>
      <c r="AO276" s="143"/>
      <c r="AP276" s="143" t="str">
        <f t="shared" si="106"/>
        <v/>
      </c>
      <c r="AQ276" s="143" t="str">
        <f t="shared" si="81"/>
        <v/>
      </c>
      <c r="AR276" s="15"/>
      <c r="AS276" s="15"/>
      <c r="AT276" s="147" t="str">
        <f t="shared" si="82"/>
        <v/>
      </c>
      <c r="AU276" s="145" t="str">
        <f t="shared" si="83"/>
        <v/>
      </c>
      <c r="AV276" s="144" t="str">
        <f t="shared" si="107"/>
        <v/>
      </c>
      <c r="AW276" s="14"/>
    </row>
    <row r="277" spans="1:49" s="34" customFormat="1" x14ac:dyDescent="0.25">
      <c r="A277" s="14"/>
      <c r="G277" s="141" t="str">
        <f t="shared" si="84"/>
        <v/>
      </c>
      <c r="H277" s="146" t="str">
        <f t="shared" si="99"/>
        <v/>
      </c>
      <c r="I277" s="146" t="str">
        <f t="shared" si="100"/>
        <v/>
      </c>
      <c r="J277" s="142" t="str">
        <f t="shared" si="85"/>
        <v/>
      </c>
      <c r="K277" s="142" t="str">
        <f t="shared" si="86"/>
        <v/>
      </c>
      <c r="L277" s="142" t="str">
        <f t="shared" si="101"/>
        <v/>
      </c>
      <c r="M277" s="142" t="str">
        <f t="shared" si="102"/>
        <v/>
      </c>
      <c r="N277" s="142" t="str">
        <f t="shared" si="103"/>
        <v/>
      </c>
      <c r="O277" s="142" t="str">
        <f t="shared" si="78"/>
        <v/>
      </c>
      <c r="P277" s="142" t="str">
        <f t="shared" si="87"/>
        <v/>
      </c>
      <c r="Q277" s="143" t="str">
        <f t="shared" si="88"/>
        <v/>
      </c>
      <c r="R277" s="143" t="str">
        <f t="shared" si="79"/>
        <v/>
      </c>
      <c r="S277" s="143" t="str">
        <f t="shared" si="80"/>
        <v/>
      </c>
      <c r="T277" s="15"/>
      <c r="U277" s="15"/>
      <c r="V277" s="147" t="str">
        <f t="shared" si="89"/>
        <v/>
      </c>
      <c r="W277" s="14"/>
      <c r="X277" s="15"/>
      <c r="Y277" s="15"/>
      <c r="Z277" s="15"/>
      <c r="AA277" s="15"/>
      <c r="AB277" s="15"/>
      <c r="AC277" s="141" t="str">
        <f t="shared" si="90"/>
        <v/>
      </c>
      <c r="AD277" s="146" t="str">
        <f t="shared" si="104"/>
        <v/>
      </c>
      <c r="AE277" s="146" t="str">
        <f t="shared" si="105"/>
        <v/>
      </c>
      <c r="AF277" s="142" t="str">
        <f t="shared" si="91"/>
        <v/>
      </c>
      <c r="AG277" s="142"/>
      <c r="AH277" s="142" t="str">
        <f t="shared" si="92"/>
        <v/>
      </c>
      <c r="AI277" s="142" t="str">
        <f t="shared" si="93"/>
        <v/>
      </c>
      <c r="AJ277" s="142" t="str">
        <f t="shared" si="94"/>
        <v/>
      </c>
      <c r="AK277" s="142" t="str">
        <f t="shared" si="95"/>
        <v/>
      </c>
      <c r="AL277" s="142" t="str">
        <f t="shared" si="96"/>
        <v/>
      </c>
      <c r="AM277" s="142" t="str">
        <f t="shared" si="97"/>
        <v/>
      </c>
      <c r="AN277" s="143" t="str">
        <f t="shared" si="98"/>
        <v/>
      </c>
      <c r="AO277" s="143"/>
      <c r="AP277" s="143" t="str">
        <f t="shared" si="106"/>
        <v/>
      </c>
      <c r="AQ277" s="143" t="str">
        <f t="shared" si="81"/>
        <v/>
      </c>
      <c r="AR277" s="15"/>
      <c r="AS277" s="15"/>
      <c r="AT277" s="147" t="str">
        <f t="shared" si="82"/>
        <v/>
      </c>
      <c r="AU277" s="145" t="str">
        <f t="shared" si="83"/>
        <v/>
      </c>
      <c r="AV277" s="144" t="str">
        <f t="shared" si="107"/>
        <v/>
      </c>
      <c r="AW277" s="14"/>
    </row>
    <row r="278" spans="1:49" s="34" customFormat="1" x14ac:dyDescent="0.25">
      <c r="A278" s="14"/>
      <c r="G278" s="141" t="str">
        <f t="shared" si="84"/>
        <v/>
      </c>
      <c r="H278" s="146" t="str">
        <f t="shared" si="99"/>
        <v/>
      </c>
      <c r="I278" s="146" t="str">
        <f t="shared" si="100"/>
        <v/>
      </c>
      <c r="J278" s="142" t="str">
        <f t="shared" si="85"/>
        <v/>
      </c>
      <c r="K278" s="142" t="str">
        <f t="shared" si="86"/>
        <v/>
      </c>
      <c r="L278" s="142" t="str">
        <f t="shared" si="101"/>
        <v/>
      </c>
      <c r="M278" s="142" t="str">
        <f t="shared" si="102"/>
        <v/>
      </c>
      <c r="N278" s="142" t="str">
        <f t="shared" si="103"/>
        <v/>
      </c>
      <c r="O278" s="142" t="str">
        <f t="shared" si="78"/>
        <v/>
      </c>
      <c r="P278" s="142" t="str">
        <f t="shared" si="87"/>
        <v/>
      </c>
      <c r="Q278" s="143" t="str">
        <f t="shared" si="88"/>
        <v/>
      </c>
      <c r="R278" s="143" t="str">
        <f t="shared" si="79"/>
        <v/>
      </c>
      <c r="S278" s="143" t="str">
        <f t="shared" si="80"/>
        <v/>
      </c>
      <c r="T278" s="15"/>
      <c r="U278" s="15"/>
      <c r="V278" s="147" t="str">
        <f t="shared" si="89"/>
        <v/>
      </c>
      <c r="W278" s="14"/>
      <c r="X278" s="15"/>
      <c r="Y278" s="15"/>
      <c r="Z278" s="15"/>
      <c r="AA278" s="15"/>
      <c r="AB278" s="15"/>
      <c r="AC278" s="141" t="str">
        <f t="shared" si="90"/>
        <v/>
      </c>
      <c r="AD278" s="146" t="str">
        <f t="shared" si="104"/>
        <v/>
      </c>
      <c r="AE278" s="146" t="str">
        <f t="shared" si="105"/>
        <v/>
      </c>
      <c r="AF278" s="142" t="str">
        <f t="shared" si="91"/>
        <v/>
      </c>
      <c r="AG278" s="142"/>
      <c r="AH278" s="142" t="str">
        <f t="shared" si="92"/>
        <v/>
      </c>
      <c r="AI278" s="142" t="str">
        <f t="shared" si="93"/>
        <v/>
      </c>
      <c r="AJ278" s="142" t="str">
        <f t="shared" si="94"/>
        <v/>
      </c>
      <c r="AK278" s="142" t="str">
        <f t="shared" si="95"/>
        <v/>
      </c>
      <c r="AL278" s="142" t="str">
        <f t="shared" si="96"/>
        <v/>
      </c>
      <c r="AM278" s="142" t="str">
        <f t="shared" si="97"/>
        <v/>
      </c>
      <c r="AN278" s="143" t="str">
        <f t="shared" si="98"/>
        <v/>
      </c>
      <c r="AO278" s="143"/>
      <c r="AP278" s="143" t="str">
        <f t="shared" si="106"/>
        <v/>
      </c>
      <c r="AQ278" s="143" t="str">
        <f t="shared" si="81"/>
        <v/>
      </c>
      <c r="AR278" s="15"/>
      <c r="AS278" s="15"/>
      <c r="AT278" s="147" t="str">
        <f t="shared" si="82"/>
        <v/>
      </c>
      <c r="AU278" s="145" t="str">
        <f t="shared" si="83"/>
        <v/>
      </c>
      <c r="AV278" s="144" t="str">
        <f t="shared" si="107"/>
        <v/>
      </c>
      <c r="AW278" s="14"/>
    </row>
    <row r="279" spans="1:49" s="34" customFormat="1" x14ac:dyDescent="0.25">
      <c r="A279" s="14"/>
      <c r="G279" s="141" t="str">
        <f t="shared" si="84"/>
        <v/>
      </c>
      <c r="H279" s="146" t="str">
        <f t="shared" si="99"/>
        <v/>
      </c>
      <c r="I279" s="146" t="str">
        <f t="shared" si="100"/>
        <v/>
      </c>
      <c r="J279" s="142" t="str">
        <f t="shared" si="85"/>
        <v/>
      </c>
      <c r="K279" s="142" t="str">
        <f t="shared" si="86"/>
        <v/>
      </c>
      <c r="L279" s="142" t="str">
        <f t="shared" si="101"/>
        <v/>
      </c>
      <c r="M279" s="142" t="str">
        <f t="shared" si="102"/>
        <v/>
      </c>
      <c r="N279" s="142" t="str">
        <f t="shared" si="103"/>
        <v/>
      </c>
      <c r="O279" s="142" t="str">
        <f t="shared" si="78"/>
        <v/>
      </c>
      <c r="P279" s="142" t="str">
        <f t="shared" si="87"/>
        <v/>
      </c>
      <c r="Q279" s="143" t="str">
        <f t="shared" si="88"/>
        <v/>
      </c>
      <c r="R279" s="143" t="str">
        <f t="shared" si="79"/>
        <v/>
      </c>
      <c r="S279" s="143" t="str">
        <f t="shared" si="80"/>
        <v/>
      </c>
      <c r="T279" s="15"/>
      <c r="U279" s="15"/>
      <c r="V279" s="147" t="str">
        <f t="shared" si="89"/>
        <v/>
      </c>
      <c r="W279" s="14"/>
      <c r="X279" s="15"/>
      <c r="Y279" s="15"/>
      <c r="Z279" s="15"/>
      <c r="AA279" s="15"/>
      <c r="AB279" s="15"/>
      <c r="AC279" s="141" t="str">
        <f t="shared" si="90"/>
        <v/>
      </c>
      <c r="AD279" s="146" t="str">
        <f t="shared" si="104"/>
        <v/>
      </c>
      <c r="AE279" s="146" t="str">
        <f t="shared" si="105"/>
        <v/>
      </c>
      <c r="AF279" s="142" t="str">
        <f t="shared" si="91"/>
        <v/>
      </c>
      <c r="AG279" s="142"/>
      <c r="AH279" s="142" t="str">
        <f t="shared" si="92"/>
        <v/>
      </c>
      <c r="AI279" s="142" t="str">
        <f t="shared" si="93"/>
        <v/>
      </c>
      <c r="AJ279" s="142" t="str">
        <f t="shared" si="94"/>
        <v/>
      </c>
      <c r="AK279" s="142" t="str">
        <f t="shared" si="95"/>
        <v/>
      </c>
      <c r="AL279" s="142" t="str">
        <f t="shared" si="96"/>
        <v/>
      </c>
      <c r="AM279" s="142" t="str">
        <f t="shared" si="97"/>
        <v/>
      </c>
      <c r="AN279" s="143" t="str">
        <f t="shared" si="98"/>
        <v/>
      </c>
      <c r="AO279" s="143"/>
      <c r="AP279" s="143" t="str">
        <f t="shared" si="106"/>
        <v/>
      </c>
      <c r="AQ279" s="143" t="str">
        <f t="shared" si="81"/>
        <v/>
      </c>
      <c r="AR279" s="15"/>
      <c r="AS279" s="15"/>
      <c r="AT279" s="147" t="str">
        <f t="shared" si="82"/>
        <v/>
      </c>
      <c r="AU279" s="145" t="str">
        <f t="shared" si="83"/>
        <v/>
      </c>
      <c r="AV279" s="144" t="str">
        <f t="shared" si="107"/>
        <v/>
      </c>
      <c r="AW279" s="14"/>
    </row>
    <row r="280" spans="1:49" s="34" customFormat="1" x14ac:dyDescent="0.25">
      <c r="A280" s="14"/>
      <c r="G280" s="141" t="str">
        <f t="shared" si="84"/>
        <v/>
      </c>
      <c r="H280" s="146" t="str">
        <f t="shared" si="99"/>
        <v/>
      </c>
      <c r="I280" s="146" t="str">
        <f t="shared" si="100"/>
        <v/>
      </c>
      <c r="J280" s="142" t="str">
        <f t="shared" si="85"/>
        <v/>
      </c>
      <c r="K280" s="142" t="str">
        <f t="shared" si="86"/>
        <v/>
      </c>
      <c r="L280" s="142" t="str">
        <f t="shared" si="101"/>
        <v/>
      </c>
      <c r="M280" s="142" t="str">
        <f t="shared" si="102"/>
        <v/>
      </c>
      <c r="N280" s="142" t="str">
        <f t="shared" si="103"/>
        <v/>
      </c>
      <c r="O280" s="142" t="str">
        <f t="shared" si="78"/>
        <v/>
      </c>
      <c r="P280" s="142" t="str">
        <f t="shared" si="87"/>
        <v/>
      </c>
      <c r="Q280" s="143" t="str">
        <f t="shared" si="88"/>
        <v/>
      </c>
      <c r="R280" s="143" t="str">
        <f t="shared" si="79"/>
        <v/>
      </c>
      <c r="S280" s="143" t="str">
        <f t="shared" si="80"/>
        <v/>
      </c>
      <c r="T280" s="15"/>
      <c r="U280" s="15"/>
      <c r="V280" s="147" t="str">
        <f t="shared" si="89"/>
        <v/>
      </c>
      <c r="W280" s="14"/>
      <c r="X280" s="15"/>
      <c r="Y280" s="15"/>
      <c r="Z280" s="15"/>
      <c r="AA280" s="15"/>
      <c r="AB280" s="15"/>
      <c r="AC280" s="141" t="str">
        <f t="shared" si="90"/>
        <v/>
      </c>
      <c r="AD280" s="146" t="str">
        <f t="shared" si="104"/>
        <v/>
      </c>
      <c r="AE280" s="146" t="str">
        <f t="shared" si="105"/>
        <v/>
      </c>
      <c r="AF280" s="142" t="str">
        <f t="shared" si="91"/>
        <v/>
      </c>
      <c r="AG280" s="142"/>
      <c r="AH280" s="142" t="str">
        <f t="shared" si="92"/>
        <v/>
      </c>
      <c r="AI280" s="142" t="str">
        <f t="shared" si="93"/>
        <v/>
      </c>
      <c r="AJ280" s="142" t="str">
        <f t="shared" si="94"/>
        <v/>
      </c>
      <c r="AK280" s="142" t="str">
        <f t="shared" si="95"/>
        <v/>
      </c>
      <c r="AL280" s="142" t="str">
        <f t="shared" si="96"/>
        <v/>
      </c>
      <c r="AM280" s="142" t="str">
        <f t="shared" si="97"/>
        <v/>
      </c>
      <c r="AN280" s="143" t="str">
        <f t="shared" si="98"/>
        <v/>
      </c>
      <c r="AO280" s="143"/>
      <c r="AP280" s="143" t="str">
        <f t="shared" si="106"/>
        <v/>
      </c>
      <c r="AQ280" s="143" t="str">
        <f t="shared" si="81"/>
        <v/>
      </c>
      <c r="AR280" s="15"/>
      <c r="AS280" s="15"/>
      <c r="AT280" s="147" t="str">
        <f t="shared" si="82"/>
        <v/>
      </c>
      <c r="AU280" s="145" t="str">
        <f t="shared" si="83"/>
        <v/>
      </c>
      <c r="AV280" s="144" t="str">
        <f t="shared" si="107"/>
        <v/>
      </c>
      <c r="AW280" s="14"/>
    </row>
    <row r="281" spans="1:49" s="34" customFormat="1" x14ac:dyDescent="0.25">
      <c r="A281" s="14"/>
      <c r="G281" s="141" t="str">
        <f t="shared" si="84"/>
        <v/>
      </c>
      <c r="H281" s="146" t="str">
        <f t="shared" si="99"/>
        <v/>
      </c>
      <c r="I281" s="146" t="str">
        <f t="shared" si="100"/>
        <v/>
      </c>
      <c r="J281" s="142" t="str">
        <f t="shared" si="85"/>
        <v/>
      </c>
      <c r="K281" s="142" t="str">
        <f t="shared" si="86"/>
        <v/>
      </c>
      <c r="L281" s="142" t="str">
        <f t="shared" si="101"/>
        <v/>
      </c>
      <c r="M281" s="142" t="str">
        <f t="shared" si="102"/>
        <v/>
      </c>
      <c r="N281" s="142" t="str">
        <f t="shared" si="103"/>
        <v/>
      </c>
      <c r="O281" s="142" t="str">
        <f t="shared" si="78"/>
        <v/>
      </c>
      <c r="P281" s="142" t="str">
        <f t="shared" si="87"/>
        <v/>
      </c>
      <c r="Q281" s="143" t="str">
        <f t="shared" si="88"/>
        <v/>
      </c>
      <c r="R281" s="143" t="str">
        <f t="shared" si="79"/>
        <v/>
      </c>
      <c r="S281" s="143" t="str">
        <f t="shared" si="80"/>
        <v/>
      </c>
      <c r="T281" s="15"/>
      <c r="U281" s="15"/>
      <c r="V281" s="147" t="str">
        <f t="shared" si="89"/>
        <v/>
      </c>
      <c r="W281" s="14"/>
      <c r="X281" s="15"/>
      <c r="Y281" s="15"/>
      <c r="Z281" s="15"/>
      <c r="AA281" s="15"/>
      <c r="AB281" s="15"/>
      <c r="AC281" s="141" t="str">
        <f t="shared" si="90"/>
        <v/>
      </c>
      <c r="AD281" s="146" t="str">
        <f t="shared" si="104"/>
        <v/>
      </c>
      <c r="AE281" s="146" t="str">
        <f t="shared" si="105"/>
        <v/>
      </c>
      <c r="AF281" s="142" t="str">
        <f t="shared" si="91"/>
        <v/>
      </c>
      <c r="AG281" s="142"/>
      <c r="AH281" s="142" t="str">
        <f t="shared" si="92"/>
        <v/>
      </c>
      <c r="AI281" s="142" t="str">
        <f t="shared" si="93"/>
        <v/>
      </c>
      <c r="AJ281" s="142" t="str">
        <f t="shared" si="94"/>
        <v/>
      </c>
      <c r="AK281" s="142" t="str">
        <f t="shared" si="95"/>
        <v/>
      </c>
      <c r="AL281" s="142" t="str">
        <f t="shared" si="96"/>
        <v/>
      </c>
      <c r="AM281" s="142" t="str">
        <f t="shared" si="97"/>
        <v/>
      </c>
      <c r="AN281" s="143" t="str">
        <f t="shared" si="98"/>
        <v/>
      </c>
      <c r="AO281" s="143"/>
      <c r="AP281" s="143" t="str">
        <f t="shared" si="106"/>
        <v/>
      </c>
      <c r="AQ281" s="143" t="str">
        <f t="shared" si="81"/>
        <v/>
      </c>
      <c r="AR281" s="15"/>
      <c r="AS281" s="15"/>
      <c r="AT281" s="147" t="str">
        <f t="shared" si="82"/>
        <v/>
      </c>
      <c r="AU281" s="145" t="str">
        <f t="shared" si="83"/>
        <v/>
      </c>
      <c r="AV281" s="144" t="str">
        <f t="shared" si="107"/>
        <v/>
      </c>
      <c r="AW281" s="14"/>
    </row>
    <row r="282" spans="1:49" s="34" customFormat="1" x14ac:dyDescent="0.25">
      <c r="A282" s="14"/>
      <c r="G282" s="141" t="str">
        <f t="shared" si="84"/>
        <v/>
      </c>
      <c r="H282" s="146" t="str">
        <f t="shared" si="99"/>
        <v/>
      </c>
      <c r="I282" s="146" t="str">
        <f t="shared" si="100"/>
        <v/>
      </c>
      <c r="J282" s="142" t="str">
        <f t="shared" si="85"/>
        <v/>
      </c>
      <c r="K282" s="142" t="str">
        <f t="shared" si="86"/>
        <v/>
      </c>
      <c r="L282" s="142" t="str">
        <f t="shared" si="101"/>
        <v/>
      </c>
      <c r="M282" s="142" t="str">
        <f t="shared" si="102"/>
        <v/>
      </c>
      <c r="N282" s="142" t="str">
        <f t="shared" si="103"/>
        <v/>
      </c>
      <c r="O282" s="142" t="str">
        <f t="shared" si="78"/>
        <v/>
      </c>
      <c r="P282" s="142" t="str">
        <f t="shared" si="87"/>
        <v/>
      </c>
      <c r="Q282" s="143" t="str">
        <f t="shared" si="88"/>
        <v/>
      </c>
      <c r="R282" s="143" t="str">
        <f t="shared" si="79"/>
        <v/>
      </c>
      <c r="S282" s="143" t="str">
        <f t="shared" si="80"/>
        <v/>
      </c>
      <c r="T282" s="15"/>
      <c r="U282" s="15"/>
      <c r="V282" s="147" t="str">
        <f t="shared" si="89"/>
        <v/>
      </c>
      <c r="W282" s="14"/>
      <c r="X282" s="15"/>
      <c r="Y282" s="15"/>
      <c r="Z282" s="15"/>
      <c r="AA282" s="15"/>
      <c r="AB282" s="15"/>
      <c r="AC282" s="141" t="str">
        <f t="shared" si="90"/>
        <v/>
      </c>
      <c r="AD282" s="146" t="str">
        <f t="shared" si="104"/>
        <v/>
      </c>
      <c r="AE282" s="146" t="str">
        <f t="shared" si="105"/>
        <v/>
      </c>
      <c r="AF282" s="142" t="str">
        <f t="shared" si="91"/>
        <v/>
      </c>
      <c r="AG282" s="142"/>
      <c r="AH282" s="142" t="str">
        <f t="shared" si="92"/>
        <v/>
      </c>
      <c r="AI282" s="142" t="str">
        <f t="shared" si="93"/>
        <v/>
      </c>
      <c r="AJ282" s="142" t="str">
        <f t="shared" si="94"/>
        <v/>
      </c>
      <c r="AK282" s="142" t="str">
        <f t="shared" si="95"/>
        <v/>
      </c>
      <c r="AL282" s="142" t="str">
        <f t="shared" si="96"/>
        <v/>
      </c>
      <c r="AM282" s="142" t="str">
        <f t="shared" si="97"/>
        <v/>
      </c>
      <c r="AN282" s="143" t="str">
        <f t="shared" si="98"/>
        <v/>
      </c>
      <c r="AO282" s="143"/>
      <c r="AP282" s="143" t="str">
        <f t="shared" si="106"/>
        <v/>
      </c>
      <c r="AQ282" s="143" t="str">
        <f t="shared" si="81"/>
        <v/>
      </c>
      <c r="AR282" s="15"/>
      <c r="AS282" s="15"/>
      <c r="AT282" s="147" t="str">
        <f t="shared" si="82"/>
        <v/>
      </c>
      <c r="AU282" s="145" t="str">
        <f t="shared" si="83"/>
        <v/>
      </c>
      <c r="AV282" s="144" t="str">
        <f t="shared" si="107"/>
        <v/>
      </c>
      <c r="AW282" s="14"/>
    </row>
    <row r="283" spans="1:49" s="34" customFormat="1" x14ac:dyDescent="0.25">
      <c r="A283" s="14"/>
      <c r="G283" s="141" t="str">
        <f t="shared" si="84"/>
        <v/>
      </c>
      <c r="H283" s="146" t="str">
        <f t="shared" si="99"/>
        <v/>
      </c>
      <c r="I283" s="146" t="str">
        <f t="shared" si="100"/>
        <v/>
      </c>
      <c r="J283" s="142" t="str">
        <f t="shared" si="85"/>
        <v/>
      </c>
      <c r="K283" s="142" t="str">
        <f t="shared" si="86"/>
        <v/>
      </c>
      <c r="L283" s="142" t="str">
        <f t="shared" si="101"/>
        <v/>
      </c>
      <c r="M283" s="142" t="str">
        <f t="shared" si="102"/>
        <v/>
      </c>
      <c r="N283" s="142" t="str">
        <f t="shared" si="103"/>
        <v/>
      </c>
      <c r="O283" s="142" t="str">
        <f t="shared" si="78"/>
        <v/>
      </c>
      <c r="P283" s="142" t="str">
        <f t="shared" si="87"/>
        <v/>
      </c>
      <c r="Q283" s="143" t="str">
        <f t="shared" si="88"/>
        <v/>
      </c>
      <c r="R283" s="143" t="str">
        <f t="shared" si="79"/>
        <v/>
      </c>
      <c r="S283" s="143" t="str">
        <f t="shared" si="80"/>
        <v/>
      </c>
      <c r="T283" s="15"/>
      <c r="U283" s="15"/>
      <c r="V283" s="147" t="str">
        <f t="shared" si="89"/>
        <v/>
      </c>
      <c r="W283" s="14"/>
      <c r="X283" s="15"/>
      <c r="Y283" s="15"/>
      <c r="Z283" s="15"/>
      <c r="AA283" s="15"/>
      <c r="AB283" s="15"/>
      <c r="AC283" s="141" t="str">
        <f t="shared" si="90"/>
        <v/>
      </c>
      <c r="AD283" s="146" t="str">
        <f t="shared" si="104"/>
        <v/>
      </c>
      <c r="AE283" s="146" t="str">
        <f t="shared" si="105"/>
        <v/>
      </c>
      <c r="AF283" s="142" t="str">
        <f t="shared" si="91"/>
        <v/>
      </c>
      <c r="AG283" s="142"/>
      <c r="AH283" s="142" t="str">
        <f t="shared" si="92"/>
        <v/>
      </c>
      <c r="AI283" s="142" t="str">
        <f t="shared" si="93"/>
        <v/>
      </c>
      <c r="AJ283" s="142" t="str">
        <f t="shared" si="94"/>
        <v/>
      </c>
      <c r="AK283" s="142" t="str">
        <f t="shared" si="95"/>
        <v/>
      </c>
      <c r="AL283" s="142" t="str">
        <f t="shared" si="96"/>
        <v/>
      </c>
      <c r="AM283" s="142" t="str">
        <f t="shared" si="97"/>
        <v/>
      </c>
      <c r="AN283" s="143" t="str">
        <f t="shared" si="98"/>
        <v/>
      </c>
      <c r="AO283" s="143"/>
      <c r="AP283" s="143" t="str">
        <f t="shared" si="106"/>
        <v/>
      </c>
      <c r="AQ283" s="143" t="str">
        <f t="shared" si="81"/>
        <v/>
      </c>
      <c r="AR283" s="15"/>
      <c r="AS283" s="15"/>
      <c r="AT283" s="147" t="str">
        <f t="shared" si="82"/>
        <v/>
      </c>
      <c r="AU283" s="145" t="str">
        <f t="shared" si="83"/>
        <v/>
      </c>
      <c r="AV283" s="144" t="str">
        <f t="shared" si="107"/>
        <v/>
      </c>
      <c r="AW283" s="14"/>
    </row>
    <row r="284" spans="1:49" s="34" customFormat="1" x14ac:dyDescent="0.25">
      <c r="A284" s="14"/>
      <c r="G284" s="141" t="str">
        <f t="shared" si="84"/>
        <v/>
      </c>
      <c r="H284" s="146" t="str">
        <f t="shared" si="99"/>
        <v/>
      </c>
      <c r="I284" s="146" t="str">
        <f t="shared" si="100"/>
        <v/>
      </c>
      <c r="J284" s="142" t="str">
        <f t="shared" si="85"/>
        <v/>
      </c>
      <c r="K284" s="142" t="str">
        <f t="shared" si="86"/>
        <v/>
      </c>
      <c r="L284" s="142" t="str">
        <f t="shared" si="101"/>
        <v/>
      </c>
      <c r="M284" s="142" t="str">
        <f t="shared" si="102"/>
        <v/>
      </c>
      <c r="N284" s="142" t="str">
        <f t="shared" si="103"/>
        <v/>
      </c>
      <c r="O284" s="142" t="str">
        <f t="shared" si="78"/>
        <v/>
      </c>
      <c r="P284" s="142" t="str">
        <f t="shared" si="87"/>
        <v/>
      </c>
      <c r="Q284" s="143" t="str">
        <f t="shared" si="88"/>
        <v/>
      </c>
      <c r="R284" s="143" t="str">
        <f t="shared" si="79"/>
        <v/>
      </c>
      <c r="S284" s="143" t="str">
        <f t="shared" si="80"/>
        <v/>
      </c>
      <c r="T284" s="15"/>
      <c r="U284" s="15"/>
      <c r="V284" s="147" t="str">
        <f t="shared" si="89"/>
        <v/>
      </c>
      <c r="W284" s="14"/>
      <c r="X284" s="15"/>
      <c r="Y284" s="15"/>
      <c r="Z284" s="15"/>
      <c r="AA284" s="15"/>
      <c r="AB284" s="15"/>
      <c r="AC284" s="141" t="str">
        <f t="shared" si="90"/>
        <v/>
      </c>
      <c r="AD284" s="146" t="str">
        <f t="shared" si="104"/>
        <v/>
      </c>
      <c r="AE284" s="146" t="str">
        <f t="shared" si="105"/>
        <v/>
      </c>
      <c r="AF284" s="142" t="str">
        <f t="shared" si="91"/>
        <v/>
      </c>
      <c r="AG284" s="142"/>
      <c r="AH284" s="142" t="str">
        <f t="shared" si="92"/>
        <v/>
      </c>
      <c r="AI284" s="142" t="str">
        <f t="shared" si="93"/>
        <v/>
      </c>
      <c r="AJ284" s="142" t="str">
        <f t="shared" si="94"/>
        <v/>
      </c>
      <c r="AK284" s="142" t="str">
        <f t="shared" si="95"/>
        <v/>
      </c>
      <c r="AL284" s="142" t="str">
        <f t="shared" si="96"/>
        <v/>
      </c>
      <c r="AM284" s="142" t="str">
        <f t="shared" si="97"/>
        <v/>
      </c>
      <c r="AN284" s="143" t="str">
        <f t="shared" si="98"/>
        <v/>
      </c>
      <c r="AO284" s="143"/>
      <c r="AP284" s="143" t="str">
        <f t="shared" si="106"/>
        <v/>
      </c>
      <c r="AQ284" s="143" t="str">
        <f t="shared" si="81"/>
        <v/>
      </c>
      <c r="AR284" s="15"/>
      <c r="AS284" s="15"/>
      <c r="AT284" s="147" t="str">
        <f t="shared" si="82"/>
        <v/>
      </c>
      <c r="AU284" s="145" t="str">
        <f t="shared" si="83"/>
        <v/>
      </c>
      <c r="AV284" s="144" t="str">
        <f t="shared" si="107"/>
        <v/>
      </c>
      <c r="AW284" s="14"/>
    </row>
    <row r="285" spans="1:49" s="34" customFormat="1" x14ac:dyDescent="0.25">
      <c r="A285" s="14"/>
      <c r="G285" s="141" t="str">
        <f t="shared" si="84"/>
        <v/>
      </c>
      <c r="H285" s="146" t="str">
        <f t="shared" si="99"/>
        <v/>
      </c>
      <c r="I285" s="146" t="str">
        <f t="shared" si="100"/>
        <v/>
      </c>
      <c r="J285" s="142" t="str">
        <f t="shared" si="85"/>
        <v/>
      </c>
      <c r="K285" s="142" t="str">
        <f t="shared" si="86"/>
        <v/>
      </c>
      <c r="L285" s="142" t="str">
        <f t="shared" si="101"/>
        <v/>
      </c>
      <c r="M285" s="142" t="str">
        <f t="shared" si="102"/>
        <v/>
      </c>
      <c r="N285" s="142" t="str">
        <f t="shared" si="103"/>
        <v/>
      </c>
      <c r="O285" s="142" t="str">
        <f t="shared" si="78"/>
        <v/>
      </c>
      <c r="P285" s="142" t="str">
        <f t="shared" si="87"/>
        <v/>
      </c>
      <c r="Q285" s="143" t="str">
        <f t="shared" si="88"/>
        <v/>
      </c>
      <c r="R285" s="143" t="str">
        <f t="shared" si="79"/>
        <v/>
      </c>
      <c r="S285" s="143" t="str">
        <f t="shared" si="80"/>
        <v/>
      </c>
      <c r="T285" s="15"/>
      <c r="U285" s="15"/>
      <c r="V285" s="147" t="str">
        <f t="shared" si="89"/>
        <v/>
      </c>
      <c r="W285" s="14"/>
      <c r="X285" s="15"/>
      <c r="Y285" s="15"/>
      <c r="Z285" s="15"/>
      <c r="AA285" s="15"/>
      <c r="AB285" s="15"/>
      <c r="AC285" s="141" t="str">
        <f t="shared" si="90"/>
        <v/>
      </c>
      <c r="AD285" s="146" t="str">
        <f t="shared" si="104"/>
        <v/>
      </c>
      <c r="AE285" s="146" t="str">
        <f t="shared" si="105"/>
        <v/>
      </c>
      <c r="AF285" s="142" t="str">
        <f t="shared" si="91"/>
        <v/>
      </c>
      <c r="AG285" s="142"/>
      <c r="AH285" s="142" t="str">
        <f t="shared" si="92"/>
        <v/>
      </c>
      <c r="AI285" s="142" t="str">
        <f t="shared" si="93"/>
        <v/>
      </c>
      <c r="AJ285" s="142" t="str">
        <f t="shared" si="94"/>
        <v/>
      </c>
      <c r="AK285" s="142" t="str">
        <f t="shared" si="95"/>
        <v/>
      </c>
      <c r="AL285" s="142" t="str">
        <f t="shared" si="96"/>
        <v/>
      </c>
      <c r="AM285" s="142" t="str">
        <f t="shared" si="97"/>
        <v/>
      </c>
      <c r="AN285" s="143" t="str">
        <f t="shared" si="98"/>
        <v/>
      </c>
      <c r="AO285" s="143"/>
      <c r="AP285" s="143" t="str">
        <f t="shared" si="106"/>
        <v/>
      </c>
      <c r="AQ285" s="143" t="str">
        <f t="shared" si="81"/>
        <v/>
      </c>
      <c r="AR285" s="15"/>
      <c r="AS285" s="15"/>
      <c r="AT285" s="147" t="str">
        <f t="shared" si="82"/>
        <v/>
      </c>
      <c r="AU285" s="145" t="str">
        <f t="shared" si="83"/>
        <v/>
      </c>
      <c r="AV285" s="144" t="str">
        <f t="shared" si="107"/>
        <v/>
      </c>
      <c r="AW285" s="14"/>
    </row>
    <row r="286" spans="1:49" s="34" customFormat="1" x14ac:dyDescent="0.25">
      <c r="A286" s="14"/>
      <c r="G286" s="141" t="str">
        <f t="shared" si="84"/>
        <v/>
      </c>
      <c r="H286" s="146" t="str">
        <f t="shared" si="99"/>
        <v/>
      </c>
      <c r="I286" s="146" t="str">
        <f t="shared" si="100"/>
        <v/>
      </c>
      <c r="J286" s="142" t="str">
        <f t="shared" si="85"/>
        <v/>
      </c>
      <c r="K286" s="142" t="str">
        <f t="shared" si="86"/>
        <v/>
      </c>
      <c r="L286" s="142" t="str">
        <f t="shared" si="101"/>
        <v/>
      </c>
      <c r="M286" s="142" t="str">
        <f t="shared" si="102"/>
        <v/>
      </c>
      <c r="N286" s="142" t="str">
        <f t="shared" si="103"/>
        <v/>
      </c>
      <c r="O286" s="142" t="str">
        <f t="shared" si="78"/>
        <v/>
      </c>
      <c r="P286" s="142" t="str">
        <f t="shared" si="87"/>
        <v/>
      </c>
      <c r="Q286" s="143" t="str">
        <f t="shared" si="88"/>
        <v/>
      </c>
      <c r="R286" s="143" t="str">
        <f t="shared" si="79"/>
        <v/>
      </c>
      <c r="S286" s="143" t="str">
        <f t="shared" si="80"/>
        <v/>
      </c>
      <c r="T286" s="15"/>
      <c r="U286" s="15"/>
      <c r="V286" s="147" t="str">
        <f t="shared" si="89"/>
        <v/>
      </c>
      <c r="W286" s="14"/>
      <c r="X286" s="15"/>
      <c r="Y286" s="15"/>
      <c r="Z286" s="15"/>
      <c r="AA286" s="15"/>
      <c r="AB286" s="15"/>
      <c r="AC286" s="141" t="str">
        <f t="shared" si="90"/>
        <v/>
      </c>
      <c r="AD286" s="146" t="str">
        <f t="shared" si="104"/>
        <v/>
      </c>
      <c r="AE286" s="146" t="str">
        <f t="shared" si="105"/>
        <v/>
      </c>
      <c r="AF286" s="142" t="str">
        <f t="shared" si="91"/>
        <v/>
      </c>
      <c r="AG286" s="142"/>
      <c r="AH286" s="142" t="str">
        <f t="shared" si="92"/>
        <v/>
      </c>
      <c r="AI286" s="142" t="str">
        <f t="shared" si="93"/>
        <v/>
      </c>
      <c r="AJ286" s="142" t="str">
        <f t="shared" si="94"/>
        <v/>
      </c>
      <c r="AK286" s="142" t="str">
        <f t="shared" si="95"/>
        <v/>
      </c>
      <c r="AL286" s="142" t="str">
        <f t="shared" si="96"/>
        <v/>
      </c>
      <c r="AM286" s="142" t="str">
        <f t="shared" si="97"/>
        <v/>
      </c>
      <c r="AN286" s="143" t="str">
        <f t="shared" si="98"/>
        <v/>
      </c>
      <c r="AO286" s="143"/>
      <c r="AP286" s="143" t="str">
        <f t="shared" si="106"/>
        <v/>
      </c>
      <c r="AQ286" s="143" t="str">
        <f t="shared" si="81"/>
        <v/>
      </c>
      <c r="AR286" s="15"/>
      <c r="AS286" s="15"/>
      <c r="AT286" s="147" t="str">
        <f t="shared" si="82"/>
        <v/>
      </c>
      <c r="AU286" s="145" t="str">
        <f t="shared" si="83"/>
        <v/>
      </c>
      <c r="AV286" s="144" t="str">
        <f t="shared" si="107"/>
        <v/>
      </c>
      <c r="AW286" s="14"/>
    </row>
    <row r="287" spans="1:49" s="34" customFormat="1" x14ac:dyDescent="0.25">
      <c r="A287" s="14"/>
      <c r="G287" s="141" t="str">
        <f t="shared" si="84"/>
        <v/>
      </c>
      <c r="H287" s="146" t="str">
        <f t="shared" si="99"/>
        <v/>
      </c>
      <c r="I287" s="146" t="str">
        <f t="shared" si="100"/>
        <v/>
      </c>
      <c r="J287" s="142" t="str">
        <f t="shared" si="85"/>
        <v/>
      </c>
      <c r="K287" s="142" t="str">
        <f t="shared" si="86"/>
        <v/>
      </c>
      <c r="L287" s="142" t="str">
        <f t="shared" si="101"/>
        <v/>
      </c>
      <c r="M287" s="142" t="str">
        <f t="shared" si="102"/>
        <v/>
      </c>
      <c r="N287" s="142" t="str">
        <f t="shared" si="103"/>
        <v/>
      </c>
      <c r="O287" s="142" t="str">
        <f t="shared" si="78"/>
        <v/>
      </c>
      <c r="P287" s="142" t="str">
        <f t="shared" si="87"/>
        <v/>
      </c>
      <c r="Q287" s="143" t="str">
        <f t="shared" si="88"/>
        <v/>
      </c>
      <c r="R287" s="143" t="str">
        <f t="shared" si="79"/>
        <v/>
      </c>
      <c r="S287" s="143" t="str">
        <f t="shared" si="80"/>
        <v/>
      </c>
      <c r="T287" s="15"/>
      <c r="U287" s="15"/>
      <c r="V287" s="147" t="str">
        <f t="shared" si="89"/>
        <v/>
      </c>
      <c r="W287" s="14"/>
      <c r="X287" s="15"/>
      <c r="Y287" s="15"/>
      <c r="Z287" s="15"/>
      <c r="AA287" s="15"/>
      <c r="AB287" s="15"/>
      <c r="AC287" s="141" t="str">
        <f t="shared" si="90"/>
        <v/>
      </c>
      <c r="AD287" s="146" t="str">
        <f t="shared" si="104"/>
        <v/>
      </c>
      <c r="AE287" s="146" t="str">
        <f t="shared" si="105"/>
        <v/>
      </c>
      <c r="AF287" s="142" t="str">
        <f t="shared" si="91"/>
        <v/>
      </c>
      <c r="AG287" s="142"/>
      <c r="AH287" s="142" t="str">
        <f t="shared" si="92"/>
        <v/>
      </c>
      <c r="AI287" s="142" t="str">
        <f t="shared" si="93"/>
        <v/>
      </c>
      <c r="AJ287" s="142" t="str">
        <f t="shared" si="94"/>
        <v/>
      </c>
      <c r="AK287" s="142" t="str">
        <f t="shared" si="95"/>
        <v/>
      </c>
      <c r="AL287" s="142" t="str">
        <f t="shared" si="96"/>
        <v/>
      </c>
      <c r="AM287" s="142" t="str">
        <f t="shared" si="97"/>
        <v/>
      </c>
      <c r="AN287" s="143" t="str">
        <f t="shared" si="98"/>
        <v/>
      </c>
      <c r="AO287" s="143"/>
      <c r="AP287" s="143" t="str">
        <f t="shared" si="106"/>
        <v/>
      </c>
      <c r="AQ287" s="143" t="str">
        <f t="shared" si="81"/>
        <v/>
      </c>
      <c r="AR287" s="15"/>
      <c r="AS287" s="15"/>
      <c r="AT287" s="147" t="str">
        <f t="shared" si="82"/>
        <v/>
      </c>
      <c r="AU287" s="145" t="str">
        <f t="shared" si="83"/>
        <v/>
      </c>
      <c r="AV287" s="144" t="str">
        <f t="shared" si="107"/>
        <v/>
      </c>
      <c r="AW287" s="14"/>
    </row>
    <row r="288" spans="1:49" s="34" customFormat="1" x14ac:dyDescent="0.25">
      <c r="A288" s="14"/>
      <c r="G288" s="141" t="str">
        <f t="shared" si="84"/>
        <v/>
      </c>
      <c r="H288" s="146" t="str">
        <f t="shared" si="99"/>
        <v/>
      </c>
      <c r="I288" s="146" t="str">
        <f t="shared" si="100"/>
        <v/>
      </c>
      <c r="J288" s="142" t="str">
        <f t="shared" si="85"/>
        <v/>
      </c>
      <c r="K288" s="142" t="str">
        <f t="shared" si="86"/>
        <v/>
      </c>
      <c r="L288" s="142" t="str">
        <f t="shared" si="101"/>
        <v/>
      </c>
      <c r="M288" s="142" t="str">
        <f t="shared" si="102"/>
        <v/>
      </c>
      <c r="N288" s="142" t="str">
        <f t="shared" si="103"/>
        <v/>
      </c>
      <c r="O288" s="142" t="str">
        <f t="shared" si="78"/>
        <v/>
      </c>
      <c r="P288" s="142" t="str">
        <f t="shared" si="87"/>
        <v/>
      </c>
      <c r="Q288" s="143" t="str">
        <f t="shared" si="88"/>
        <v/>
      </c>
      <c r="R288" s="143" t="str">
        <f t="shared" si="79"/>
        <v/>
      </c>
      <c r="S288" s="143" t="str">
        <f t="shared" si="80"/>
        <v/>
      </c>
      <c r="T288" s="15"/>
      <c r="U288" s="15"/>
      <c r="V288" s="147" t="str">
        <f t="shared" si="89"/>
        <v/>
      </c>
      <c r="W288" s="14"/>
      <c r="X288" s="15"/>
      <c r="Y288" s="15"/>
      <c r="Z288" s="15"/>
      <c r="AA288" s="15"/>
      <c r="AB288" s="15"/>
      <c r="AC288" s="141" t="str">
        <f t="shared" si="90"/>
        <v/>
      </c>
      <c r="AD288" s="146" t="str">
        <f t="shared" si="104"/>
        <v/>
      </c>
      <c r="AE288" s="146" t="str">
        <f t="shared" si="105"/>
        <v/>
      </c>
      <c r="AF288" s="142" t="str">
        <f t="shared" si="91"/>
        <v/>
      </c>
      <c r="AG288" s="142"/>
      <c r="AH288" s="142" t="str">
        <f t="shared" si="92"/>
        <v/>
      </c>
      <c r="AI288" s="142" t="str">
        <f t="shared" si="93"/>
        <v/>
      </c>
      <c r="AJ288" s="142" t="str">
        <f t="shared" si="94"/>
        <v/>
      </c>
      <c r="AK288" s="142" t="str">
        <f t="shared" si="95"/>
        <v/>
      </c>
      <c r="AL288" s="142" t="str">
        <f t="shared" si="96"/>
        <v/>
      </c>
      <c r="AM288" s="142" t="str">
        <f t="shared" si="97"/>
        <v/>
      </c>
      <c r="AN288" s="143" t="str">
        <f t="shared" si="98"/>
        <v/>
      </c>
      <c r="AO288" s="143"/>
      <c r="AP288" s="143" t="str">
        <f t="shared" si="106"/>
        <v/>
      </c>
      <c r="AQ288" s="143" t="str">
        <f t="shared" si="81"/>
        <v/>
      </c>
      <c r="AR288" s="15"/>
      <c r="AS288" s="15"/>
      <c r="AT288" s="147" t="str">
        <f t="shared" si="82"/>
        <v/>
      </c>
      <c r="AU288" s="145" t="str">
        <f t="shared" si="83"/>
        <v/>
      </c>
      <c r="AV288" s="144" t="str">
        <f t="shared" si="107"/>
        <v/>
      </c>
      <c r="AW288" s="14"/>
    </row>
    <row r="289" spans="1:49" s="34" customFormat="1" x14ac:dyDescent="0.25">
      <c r="A289" s="14"/>
      <c r="G289" s="141" t="str">
        <f t="shared" si="84"/>
        <v/>
      </c>
      <c r="H289" s="146" t="str">
        <f t="shared" si="99"/>
        <v/>
      </c>
      <c r="I289" s="146" t="str">
        <f t="shared" si="100"/>
        <v/>
      </c>
      <c r="J289" s="142" t="str">
        <f t="shared" si="85"/>
        <v/>
      </c>
      <c r="K289" s="142" t="str">
        <f t="shared" si="86"/>
        <v/>
      </c>
      <c r="L289" s="142" t="str">
        <f t="shared" si="101"/>
        <v/>
      </c>
      <c r="M289" s="142" t="str">
        <f t="shared" si="102"/>
        <v/>
      </c>
      <c r="N289" s="142" t="str">
        <f t="shared" si="103"/>
        <v/>
      </c>
      <c r="O289" s="142" t="str">
        <f t="shared" si="78"/>
        <v/>
      </c>
      <c r="P289" s="142" t="str">
        <f t="shared" si="87"/>
        <v/>
      </c>
      <c r="Q289" s="143" t="str">
        <f t="shared" si="88"/>
        <v/>
      </c>
      <c r="R289" s="143" t="str">
        <f t="shared" si="79"/>
        <v/>
      </c>
      <c r="S289" s="143" t="str">
        <f t="shared" si="80"/>
        <v/>
      </c>
      <c r="T289" s="15"/>
      <c r="U289" s="15"/>
      <c r="V289" s="147" t="str">
        <f t="shared" si="89"/>
        <v/>
      </c>
      <c r="W289" s="14"/>
      <c r="X289" s="15"/>
      <c r="Y289" s="15"/>
      <c r="Z289" s="15"/>
      <c r="AA289" s="15"/>
      <c r="AB289" s="15"/>
      <c r="AC289" s="141" t="str">
        <f t="shared" si="90"/>
        <v/>
      </c>
      <c r="AD289" s="146" t="str">
        <f t="shared" si="104"/>
        <v/>
      </c>
      <c r="AE289" s="146" t="str">
        <f t="shared" si="105"/>
        <v/>
      </c>
      <c r="AF289" s="142" t="str">
        <f t="shared" si="91"/>
        <v/>
      </c>
      <c r="AG289" s="142"/>
      <c r="AH289" s="142" t="str">
        <f t="shared" si="92"/>
        <v/>
      </c>
      <c r="AI289" s="142" t="str">
        <f t="shared" si="93"/>
        <v/>
      </c>
      <c r="AJ289" s="142" t="str">
        <f t="shared" si="94"/>
        <v/>
      </c>
      <c r="AK289" s="142" t="str">
        <f t="shared" si="95"/>
        <v/>
      </c>
      <c r="AL289" s="142" t="str">
        <f t="shared" si="96"/>
        <v/>
      </c>
      <c r="AM289" s="142" t="str">
        <f t="shared" si="97"/>
        <v/>
      </c>
      <c r="AN289" s="143" t="str">
        <f t="shared" si="98"/>
        <v/>
      </c>
      <c r="AO289" s="143"/>
      <c r="AP289" s="143" t="str">
        <f t="shared" si="106"/>
        <v/>
      </c>
      <c r="AQ289" s="143" t="str">
        <f t="shared" si="81"/>
        <v/>
      </c>
      <c r="AR289" s="15"/>
      <c r="AS289" s="15"/>
      <c r="AT289" s="147" t="str">
        <f t="shared" si="82"/>
        <v/>
      </c>
      <c r="AU289" s="145" t="str">
        <f t="shared" si="83"/>
        <v/>
      </c>
      <c r="AV289" s="144" t="str">
        <f t="shared" si="107"/>
        <v/>
      </c>
      <c r="AW289" s="14"/>
    </row>
    <row r="290" spans="1:49" s="34" customFormat="1" x14ac:dyDescent="0.25">
      <c r="A290" s="14"/>
      <c r="B290" s="107"/>
      <c r="C290" s="107"/>
      <c r="D290" s="107"/>
      <c r="E290" s="107"/>
      <c r="F290" s="107"/>
      <c r="G290" s="141" t="str">
        <f t="shared" si="84"/>
        <v/>
      </c>
      <c r="H290" s="146" t="str">
        <f t="shared" si="99"/>
        <v/>
      </c>
      <c r="I290" s="146" t="str">
        <f t="shared" si="100"/>
        <v/>
      </c>
      <c r="J290" s="142" t="str">
        <f t="shared" si="85"/>
        <v/>
      </c>
      <c r="K290" s="142" t="str">
        <f t="shared" si="86"/>
        <v/>
      </c>
      <c r="L290" s="142" t="str">
        <f t="shared" si="101"/>
        <v/>
      </c>
      <c r="M290" s="142" t="str">
        <f t="shared" si="102"/>
        <v/>
      </c>
      <c r="N290" s="142" t="str">
        <f t="shared" si="103"/>
        <v/>
      </c>
      <c r="O290" s="142" t="str">
        <f t="shared" si="78"/>
        <v/>
      </c>
      <c r="P290" s="142" t="str">
        <f t="shared" si="87"/>
        <v/>
      </c>
      <c r="Q290" s="143" t="str">
        <f t="shared" si="88"/>
        <v/>
      </c>
      <c r="R290" s="143" t="str">
        <f t="shared" si="79"/>
        <v/>
      </c>
      <c r="S290" s="143" t="str">
        <f t="shared" si="80"/>
        <v/>
      </c>
      <c r="T290" s="15"/>
      <c r="U290" s="15"/>
      <c r="V290" s="147" t="str">
        <f t="shared" si="89"/>
        <v/>
      </c>
      <c r="W290" s="14"/>
      <c r="X290" s="15"/>
      <c r="Y290" s="15"/>
      <c r="Z290" s="15"/>
      <c r="AA290" s="15"/>
      <c r="AB290" s="15"/>
      <c r="AC290" s="141" t="str">
        <f t="shared" si="90"/>
        <v/>
      </c>
      <c r="AD290" s="146" t="str">
        <f t="shared" si="104"/>
        <v/>
      </c>
      <c r="AE290" s="146" t="str">
        <f t="shared" si="105"/>
        <v/>
      </c>
      <c r="AF290" s="142" t="str">
        <f t="shared" si="91"/>
        <v/>
      </c>
      <c r="AG290" s="142"/>
      <c r="AH290" s="142" t="str">
        <f t="shared" si="92"/>
        <v/>
      </c>
      <c r="AI290" s="142" t="str">
        <f t="shared" si="93"/>
        <v/>
      </c>
      <c r="AJ290" s="142" t="str">
        <f t="shared" si="94"/>
        <v/>
      </c>
      <c r="AK290" s="142" t="str">
        <f t="shared" si="95"/>
        <v/>
      </c>
      <c r="AL290" s="142" t="str">
        <f t="shared" si="96"/>
        <v/>
      </c>
      <c r="AM290" s="142" t="str">
        <f t="shared" si="97"/>
        <v/>
      </c>
      <c r="AN290" s="143" t="str">
        <f t="shared" si="98"/>
        <v/>
      </c>
      <c r="AO290" s="143"/>
      <c r="AP290" s="143" t="str">
        <f t="shared" si="106"/>
        <v/>
      </c>
      <c r="AQ290" s="143" t="str">
        <f t="shared" si="81"/>
        <v/>
      </c>
      <c r="AR290" s="15"/>
      <c r="AS290" s="15"/>
      <c r="AT290" s="147" t="str">
        <f t="shared" si="82"/>
        <v/>
      </c>
      <c r="AU290" s="145" t="str">
        <f t="shared" si="83"/>
        <v/>
      </c>
      <c r="AV290" s="144" t="str">
        <f t="shared" si="107"/>
        <v/>
      </c>
      <c r="AW290" s="14"/>
    </row>
    <row r="291" spans="1:49" s="34" customFormat="1" x14ac:dyDescent="0.25">
      <c r="A291" s="14"/>
      <c r="B291" s="107"/>
      <c r="C291" s="107"/>
      <c r="D291" s="107"/>
      <c r="E291" s="107"/>
      <c r="F291" s="107"/>
      <c r="G291" s="141" t="str">
        <f t="shared" si="84"/>
        <v/>
      </c>
      <c r="H291" s="146" t="str">
        <f t="shared" si="99"/>
        <v/>
      </c>
      <c r="I291" s="146" t="str">
        <f t="shared" si="100"/>
        <v/>
      </c>
      <c r="J291" s="142" t="str">
        <f t="shared" si="85"/>
        <v/>
      </c>
      <c r="K291" s="142" t="str">
        <f t="shared" si="86"/>
        <v/>
      </c>
      <c r="L291" s="142" t="str">
        <f t="shared" si="101"/>
        <v/>
      </c>
      <c r="M291" s="142" t="str">
        <f t="shared" si="102"/>
        <v/>
      </c>
      <c r="N291" s="142" t="str">
        <f t="shared" si="103"/>
        <v/>
      </c>
      <c r="O291" s="142" t="str">
        <f t="shared" si="78"/>
        <v/>
      </c>
      <c r="P291" s="142" t="str">
        <f t="shared" si="87"/>
        <v/>
      </c>
      <c r="Q291" s="143" t="str">
        <f t="shared" si="88"/>
        <v/>
      </c>
      <c r="R291" s="143" t="str">
        <f t="shared" si="79"/>
        <v/>
      </c>
      <c r="S291" s="143" t="str">
        <f t="shared" si="80"/>
        <v/>
      </c>
      <c r="T291" s="15"/>
      <c r="U291" s="15"/>
      <c r="V291" s="147" t="str">
        <f t="shared" si="89"/>
        <v/>
      </c>
      <c r="W291" s="14"/>
      <c r="X291" s="15"/>
      <c r="Y291" s="15"/>
      <c r="Z291" s="15"/>
      <c r="AA291" s="15"/>
      <c r="AB291" s="15"/>
      <c r="AC291" s="141" t="str">
        <f t="shared" si="90"/>
        <v/>
      </c>
      <c r="AD291" s="146" t="str">
        <f t="shared" si="104"/>
        <v/>
      </c>
      <c r="AE291" s="146" t="str">
        <f t="shared" si="105"/>
        <v/>
      </c>
      <c r="AF291" s="142" t="str">
        <f t="shared" si="91"/>
        <v/>
      </c>
      <c r="AG291" s="142"/>
      <c r="AH291" s="142" t="str">
        <f t="shared" si="92"/>
        <v/>
      </c>
      <c r="AI291" s="142" t="str">
        <f t="shared" si="93"/>
        <v/>
      </c>
      <c r="AJ291" s="142" t="str">
        <f t="shared" si="94"/>
        <v/>
      </c>
      <c r="AK291" s="142" t="str">
        <f t="shared" si="95"/>
        <v/>
      </c>
      <c r="AL291" s="142" t="str">
        <f t="shared" si="96"/>
        <v/>
      </c>
      <c r="AM291" s="142" t="str">
        <f t="shared" si="97"/>
        <v/>
      </c>
      <c r="AN291" s="143" t="str">
        <f t="shared" si="98"/>
        <v/>
      </c>
      <c r="AO291" s="143"/>
      <c r="AP291" s="143" t="str">
        <f t="shared" si="106"/>
        <v/>
      </c>
      <c r="AQ291" s="143" t="str">
        <f t="shared" si="81"/>
        <v/>
      </c>
      <c r="AR291" s="15"/>
      <c r="AS291" s="15"/>
      <c r="AT291" s="147" t="str">
        <f t="shared" si="82"/>
        <v/>
      </c>
      <c r="AU291" s="145" t="str">
        <f t="shared" si="83"/>
        <v/>
      </c>
      <c r="AV291" s="144" t="str">
        <f t="shared" si="107"/>
        <v/>
      </c>
      <c r="AW291" s="14"/>
    </row>
    <row r="292" spans="1:49" s="34" customFormat="1" x14ac:dyDescent="0.25">
      <c r="A292" s="14"/>
      <c r="B292" s="107"/>
      <c r="C292" s="107"/>
      <c r="D292" s="107"/>
      <c r="E292" s="107"/>
      <c r="F292" s="107"/>
      <c r="G292" s="141" t="str">
        <f t="shared" si="84"/>
        <v/>
      </c>
      <c r="H292" s="146" t="str">
        <f t="shared" si="99"/>
        <v/>
      </c>
      <c r="I292" s="146" t="str">
        <f t="shared" si="100"/>
        <v/>
      </c>
      <c r="J292" s="142" t="str">
        <f t="shared" si="85"/>
        <v/>
      </c>
      <c r="K292" s="142" t="str">
        <f t="shared" si="86"/>
        <v/>
      </c>
      <c r="L292" s="142" t="str">
        <f t="shared" si="101"/>
        <v/>
      </c>
      <c r="M292" s="142" t="str">
        <f t="shared" si="102"/>
        <v/>
      </c>
      <c r="N292" s="142" t="str">
        <f t="shared" si="103"/>
        <v/>
      </c>
      <c r="O292" s="142" t="str">
        <f t="shared" si="78"/>
        <v/>
      </c>
      <c r="P292" s="142" t="str">
        <f t="shared" si="87"/>
        <v/>
      </c>
      <c r="Q292" s="143" t="str">
        <f t="shared" si="88"/>
        <v/>
      </c>
      <c r="R292" s="143" t="str">
        <f t="shared" si="79"/>
        <v/>
      </c>
      <c r="S292" s="143" t="str">
        <f t="shared" si="80"/>
        <v/>
      </c>
      <c r="T292" s="15"/>
      <c r="U292" s="15"/>
      <c r="V292" s="147" t="str">
        <f t="shared" si="89"/>
        <v/>
      </c>
      <c r="W292" s="14"/>
      <c r="X292" s="15"/>
      <c r="Y292" s="15"/>
      <c r="Z292" s="15"/>
      <c r="AA292" s="15"/>
      <c r="AB292" s="15"/>
      <c r="AC292" s="141" t="str">
        <f t="shared" si="90"/>
        <v/>
      </c>
      <c r="AD292" s="146" t="str">
        <f t="shared" si="104"/>
        <v/>
      </c>
      <c r="AE292" s="146" t="str">
        <f t="shared" si="105"/>
        <v/>
      </c>
      <c r="AF292" s="142" t="str">
        <f t="shared" si="91"/>
        <v/>
      </c>
      <c r="AG292" s="142"/>
      <c r="AH292" s="142" t="str">
        <f t="shared" si="92"/>
        <v/>
      </c>
      <c r="AI292" s="142" t="str">
        <f t="shared" si="93"/>
        <v/>
      </c>
      <c r="AJ292" s="142" t="str">
        <f t="shared" si="94"/>
        <v/>
      </c>
      <c r="AK292" s="142" t="str">
        <f t="shared" si="95"/>
        <v/>
      </c>
      <c r="AL292" s="142" t="str">
        <f t="shared" si="96"/>
        <v/>
      </c>
      <c r="AM292" s="142" t="str">
        <f t="shared" si="97"/>
        <v/>
      </c>
      <c r="AN292" s="143" t="str">
        <f t="shared" si="98"/>
        <v/>
      </c>
      <c r="AO292" s="143"/>
      <c r="AP292" s="143" t="str">
        <f t="shared" si="106"/>
        <v/>
      </c>
      <c r="AQ292" s="143" t="str">
        <f t="shared" si="81"/>
        <v/>
      </c>
      <c r="AR292" s="15"/>
      <c r="AS292" s="15"/>
      <c r="AT292" s="147" t="str">
        <f t="shared" si="82"/>
        <v/>
      </c>
      <c r="AU292" s="145" t="str">
        <f t="shared" si="83"/>
        <v/>
      </c>
      <c r="AV292" s="144" t="str">
        <f t="shared" si="107"/>
        <v/>
      </c>
      <c r="AW292" s="14"/>
    </row>
    <row r="293" spans="1:49" s="34" customFormat="1" x14ac:dyDescent="0.25">
      <c r="A293" s="14"/>
      <c r="B293" s="107"/>
      <c r="C293" s="107"/>
      <c r="D293" s="107"/>
      <c r="E293" s="107"/>
      <c r="F293" s="107"/>
      <c r="G293" s="141" t="str">
        <f t="shared" si="84"/>
        <v/>
      </c>
      <c r="H293" s="146" t="str">
        <f t="shared" si="99"/>
        <v/>
      </c>
      <c r="I293" s="146" t="str">
        <f t="shared" si="100"/>
        <v/>
      </c>
      <c r="J293" s="142" t="str">
        <f t="shared" si="85"/>
        <v/>
      </c>
      <c r="K293" s="142" t="str">
        <f t="shared" si="86"/>
        <v/>
      </c>
      <c r="L293" s="142" t="str">
        <f t="shared" si="101"/>
        <v/>
      </c>
      <c r="M293" s="142" t="str">
        <f t="shared" si="102"/>
        <v/>
      </c>
      <c r="N293" s="142" t="str">
        <f t="shared" si="103"/>
        <v/>
      </c>
      <c r="O293" s="142" t="str">
        <f t="shared" si="78"/>
        <v/>
      </c>
      <c r="P293" s="142" t="str">
        <f t="shared" si="87"/>
        <v/>
      </c>
      <c r="Q293" s="143" t="str">
        <f t="shared" si="88"/>
        <v/>
      </c>
      <c r="R293" s="143" t="str">
        <f t="shared" si="79"/>
        <v/>
      </c>
      <c r="S293" s="143" t="str">
        <f t="shared" si="80"/>
        <v/>
      </c>
      <c r="T293" s="15"/>
      <c r="U293" s="15"/>
      <c r="V293" s="147" t="str">
        <f t="shared" si="89"/>
        <v/>
      </c>
      <c r="W293" s="14"/>
      <c r="X293" s="15"/>
      <c r="Y293" s="15"/>
      <c r="Z293" s="15"/>
      <c r="AA293" s="15"/>
      <c r="AB293" s="15"/>
      <c r="AC293" s="141" t="str">
        <f t="shared" si="90"/>
        <v/>
      </c>
      <c r="AD293" s="146" t="str">
        <f t="shared" si="104"/>
        <v/>
      </c>
      <c r="AE293" s="146" t="str">
        <f t="shared" si="105"/>
        <v/>
      </c>
      <c r="AF293" s="142" t="str">
        <f t="shared" si="91"/>
        <v/>
      </c>
      <c r="AG293" s="142"/>
      <c r="AH293" s="142" t="str">
        <f t="shared" si="92"/>
        <v/>
      </c>
      <c r="AI293" s="142" t="str">
        <f t="shared" si="93"/>
        <v/>
      </c>
      <c r="AJ293" s="142" t="str">
        <f t="shared" si="94"/>
        <v/>
      </c>
      <c r="AK293" s="142" t="str">
        <f t="shared" si="95"/>
        <v/>
      </c>
      <c r="AL293" s="142" t="str">
        <f t="shared" si="96"/>
        <v/>
      </c>
      <c r="AM293" s="142" t="str">
        <f t="shared" si="97"/>
        <v/>
      </c>
      <c r="AN293" s="143" t="str">
        <f t="shared" si="98"/>
        <v/>
      </c>
      <c r="AO293" s="143"/>
      <c r="AP293" s="143" t="str">
        <f t="shared" si="106"/>
        <v/>
      </c>
      <c r="AQ293" s="143" t="str">
        <f t="shared" si="81"/>
        <v/>
      </c>
      <c r="AR293" s="15"/>
      <c r="AS293" s="15"/>
      <c r="AT293" s="147" t="str">
        <f t="shared" si="82"/>
        <v/>
      </c>
      <c r="AU293" s="145" t="str">
        <f t="shared" si="83"/>
        <v/>
      </c>
      <c r="AV293" s="144" t="str">
        <f t="shared" si="107"/>
        <v/>
      </c>
      <c r="AW293" s="14"/>
    </row>
    <row r="294" spans="1:49" s="34" customFormat="1" x14ac:dyDescent="0.25">
      <c r="A294" s="14"/>
      <c r="B294" s="107"/>
      <c r="C294" s="107"/>
      <c r="D294" s="107"/>
      <c r="E294" s="107"/>
      <c r="F294" s="107"/>
      <c r="G294" s="141" t="str">
        <f t="shared" si="84"/>
        <v/>
      </c>
      <c r="H294" s="146" t="str">
        <f t="shared" si="99"/>
        <v/>
      </c>
      <c r="I294" s="146" t="str">
        <f t="shared" si="100"/>
        <v/>
      </c>
      <c r="J294" s="142" t="str">
        <f t="shared" si="85"/>
        <v/>
      </c>
      <c r="K294" s="142" t="str">
        <f t="shared" si="86"/>
        <v/>
      </c>
      <c r="L294" s="142" t="str">
        <f t="shared" si="101"/>
        <v/>
      </c>
      <c r="M294" s="142" t="str">
        <f t="shared" si="102"/>
        <v/>
      </c>
      <c r="N294" s="142" t="str">
        <f t="shared" si="103"/>
        <v/>
      </c>
      <c r="O294" s="142" t="str">
        <f t="shared" si="78"/>
        <v/>
      </c>
      <c r="P294" s="142" t="str">
        <f t="shared" si="87"/>
        <v/>
      </c>
      <c r="Q294" s="143" t="str">
        <f t="shared" si="88"/>
        <v/>
      </c>
      <c r="R294" s="143" t="str">
        <f t="shared" si="79"/>
        <v/>
      </c>
      <c r="S294" s="143" t="str">
        <f t="shared" si="80"/>
        <v/>
      </c>
      <c r="T294" s="15"/>
      <c r="U294" s="15"/>
      <c r="V294" s="147" t="str">
        <f t="shared" si="89"/>
        <v/>
      </c>
      <c r="W294" s="14"/>
      <c r="X294" s="15"/>
      <c r="Y294" s="15"/>
      <c r="Z294" s="15"/>
      <c r="AA294" s="15"/>
      <c r="AB294" s="15"/>
      <c r="AC294" s="141" t="str">
        <f t="shared" si="90"/>
        <v/>
      </c>
      <c r="AD294" s="146" t="str">
        <f t="shared" si="104"/>
        <v/>
      </c>
      <c r="AE294" s="146" t="str">
        <f t="shared" si="105"/>
        <v/>
      </c>
      <c r="AF294" s="142" t="str">
        <f t="shared" si="91"/>
        <v/>
      </c>
      <c r="AG294" s="142"/>
      <c r="AH294" s="142" t="str">
        <f t="shared" si="92"/>
        <v/>
      </c>
      <c r="AI294" s="142" t="str">
        <f t="shared" si="93"/>
        <v/>
      </c>
      <c r="AJ294" s="142" t="str">
        <f t="shared" si="94"/>
        <v/>
      </c>
      <c r="AK294" s="142" t="str">
        <f t="shared" si="95"/>
        <v/>
      </c>
      <c r="AL294" s="142" t="str">
        <f t="shared" si="96"/>
        <v/>
      </c>
      <c r="AM294" s="142" t="str">
        <f t="shared" si="97"/>
        <v/>
      </c>
      <c r="AN294" s="143" t="str">
        <f t="shared" si="98"/>
        <v/>
      </c>
      <c r="AO294" s="143"/>
      <c r="AP294" s="143" t="str">
        <f t="shared" si="106"/>
        <v/>
      </c>
      <c r="AQ294" s="143" t="str">
        <f t="shared" si="81"/>
        <v/>
      </c>
      <c r="AR294" s="15"/>
      <c r="AS294" s="15"/>
      <c r="AT294" s="147" t="str">
        <f t="shared" si="82"/>
        <v/>
      </c>
      <c r="AU294" s="145" t="str">
        <f t="shared" si="83"/>
        <v/>
      </c>
      <c r="AV294" s="144" t="str">
        <f t="shared" si="107"/>
        <v/>
      </c>
      <c r="AW294" s="14"/>
    </row>
    <row r="295" spans="1:49" s="34" customFormat="1" x14ac:dyDescent="0.25">
      <c r="A295" s="14"/>
      <c r="B295" s="107"/>
      <c r="C295" s="107"/>
      <c r="D295" s="107"/>
      <c r="E295" s="107"/>
      <c r="F295" s="107"/>
      <c r="G295" s="141" t="str">
        <f t="shared" si="84"/>
        <v/>
      </c>
      <c r="H295" s="146" t="str">
        <f t="shared" si="99"/>
        <v/>
      </c>
      <c r="I295" s="146" t="str">
        <f t="shared" si="100"/>
        <v/>
      </c>
      <c r="J295" s="142" t="str">
        <f t="shared" si="85"/>
        <v/>
      </c>
      <c r="K295" s="142" t="str">
        <f t="shared" si="86"/>
        <v/>
      </c>
      <c r="L295" s="142" t="str">
        <f t="shared" si="101"/>
        <v/>
      </c>
      <c r="M295" s="142" t="str">
        <f t="shared" si="102"/>
        <v/>
      </c>
      <c r="N295" s="142" t="str">
        <f t="shared" si="103"/>
        <v/>
      </c>
      <c r="O295" s="142" t="str">
        <f t="shared" si="78"/>
        <v/>
      </c>
      <c r="P295" s="142" t="str">
        <f t="shared" si="87"/>
        <v/>
      </c>
      <c r="Q295" s="143" t="str">
        <f t="shared" si="88"/>
        <v/>
      </c>
      <c r="R295" s="143" t="str">
        <f t="shared" si="79"/>
        <v/>
      </c>
      <c r="S295" s="143" t="str">
        <f t="shared" si="80"/>
        <v/>
      </c>
      <c r="T295" s="15"/>
      <c r="U295" s="15"/>
      <c r="V295" s="147" t="str">
        <f t="shared" si="89"/>
        <v/>
      </c>
      <c r="W295" s="14"/>
      <c r="X295" s="15"/>
      <c r="Y295" s="15"/>
      <c r="Z295" s="15"/>
      <c r="AA295" s="15"/>
      <c r="AB295" s="15"/>
      <c r="AC295" s="141" t="str">
        <f t="shared" si="90"/>
        <v/>
      </c>
      <c r="AD295" s="146" t="str">
        <f t="shared" si="104"/>
        <v/>
      </c>
      <c r="AE295" s="146" t="str">
        <f t="shared" si="105"/>
        <v/>
      </c>
      <c r="AF295" s="142" t="str">
        <f t="shared" si="91"/>
        <v/>
      </c>
      <c r="AG295" s="142"/>
      <c r="AH295" s="142" t="str">
        <f t="shared" si="92"/>
        <v/>
      </c>
      <c r="AI295" s="142" t="str">
        <f t="shared" si="93"/>
        <v/>
      </c>
      <c r="AJ295" s="142" t="str">
        <f t="shared" si="94"/>
        <v/>
      </c>
      <c r="AK295" s="142" t="str">
        <f t="shared" si="95"/>
        <v/>
      </c>
      <c r="AL295" s="142" t="str">
        <f t="shared" si="96"/>
        <v/>
      </c>
      <c r="AM295" s="142" t="str">
        <f t="shared" si="97"/>
        <v/>
      </c>
      <c r="AN295" s="143" t="str">
        <f t="shared" si="98"/>
        <v/>
      </c>
      <c r="AO295" s="143"/>
      <c r="AP295" s="143" t="str">
        <f t="shared" si="106"/>
        <v/>
      </c>
      <c r="AQ295" s="143" t="str">
        <f t="shared" si="81"/>
        <v/>
      </c>
      <c r="AR295" s="15"/>
      <c r="AS295" s="15"/>
      <c r="AT295" s="147" t="str">
        <f t="shared" si="82"/>
        <v/>
      </c>
      <c r="AU295" s="145" t="str">
        <f t="shared" si="83"/>
        <v/>
      </c>
      <c r="AV295" s="144" t="str">
        <f t="shared" si="107"/>
        <v/>
      </c>
      <c r="AW295" s="14"/>
    </row>
    <row r="296" spans="1:49" s="34" customFormat="1" x14ac:dyDescent="0.25">
      <c r="A296" s="14"/>
      <c r="B296" s="107"/>
      <c r="C296" s="107"/>
      <c r="D296" s="107"/>
      <c r="E296" s="107"/>
      <c r="F296" s="107"/>
      <c r="G296" s="141" t="str">
        <f t="shared" si="84"/>
        <v/>
      </c>
      <c r="H296" s="146" t="str">
        <f t="shared" si="99"/>
        <v/>
      </c>
      <c r="I296" s="146" t="str">
        <f t="shared" si="100"/>
        <v/>
      </c>
      <c r="J296" s="142" t="str">
        <f t="shared" si="85"/>
        <v/>
      </c>
      <c r="K296" s="142" t="str">
        <f t="shared" si="86"/>
        <v/>
      </c>
      <c r="L296" s="142" t="str">
        <f t="shared" si="101"/>
        <v/>
      </c>
      <c r="M296" s="142" t="str">
        <f t="shared" si="102"/>
        <v/>
      </c>
      <c r="N296" s="142" t="str">
        <f t="shared" si="103"/>
        <v/>
      </c>
      <c r="O296" s="142" t="str">
        <f t="shared" si="78"/>
        <v/>
      </c>
      <c r="P296" s="142" t="str">
        <f t="shared" si="87"/>
        <v/>
      </c>
      <c r="Q296" s="143" t="str">
        <f t="shared" si="88"/>
        <v/>
      </c>
      <c r="R296" s="143" t="str">
        <f t="shared" si="79"/>
        <v/>
      </c>
      <c r="S296" s="143" t="str">
        <f t="shared" si="80"/>
        <v/>
      </c>
      <c r="T296" s="15"/>
      <c r="U296" s="15"/>
      <c r="V296" s="147" t="str">
        <f t="shared" si="89"/>
        <v/>
      </c>
      <c r="W296" s="14"/>
      <c r="X296" s="15"/>
      <c r="Y296" s="15"/>
      <c r="Z296" s="15"/>
      <c r="AA296" s="15"/>
      <c r="AB296" s="15"/>
      <c r="AC296" s="141" t="str">
        <f t="shared" si="90"/>
        <v/>
      </c>
      <c r="AD296" s="146" t="str">
        <f t="shared" si="104"/>
        <v/>
      </c>
      <c r="AE296" s="146" t="str">
        <f t="shared" si="105"/>
        <v/>
      </c>
      <c r="AF296" s="142" t="str">
        <f t="shared" si="91"/>
        <v/>
      </c>
      <c r="AG296" s="142"/>
      <c r="AH296" s="142" t="str">
        <f t="shared" si="92"/>
        <v/>
      </c>
      <c r="AI296" s="142" t="str">
        <f t="shared" si="93"/>
        <v/>
      </c>
      <c r="AJ296" s="142" t="str">
        <f t="shared" si="94"/>
        <v/>
      </c>
      <c r="AK296" s="142" t="str">
        <f t="shared" si="95"/>
        <v/>
      </c>
      <c r="AL296" s="142" t="str">
        <f t="shared" si="96"/>
        <v/>
      </c>
      <c r="AM296" s="142" t="str">
        <f t="shared" si="97"/>
        <v/>
      </c>
      <c r="AN296" s="143" t="str">
        <f t="shared" si="98"/>
        <v/>
      </c>
      <c r="AO296" s="143"/>
      <c r="AP296" s="143" t="str">
        <f t="shared" si="106"/>
        <v/>
      </c>
      <c r="AQ296" s="143" t="str">
        <f t="shared" si="81"/>
        <v/>
      </c>
      <c r="AR296" s="15"/>
      <c r="AS296" s="15"/>
      <c r="AT296" s="147" t="str">
        <f t="shared" si="82"/>
        <v/>
      </c>
      <c r="AU296" s="145" t="str">
        <f t="shared" si="83"/>
        <v/>
      </c>
      <c r="AV296" s="144" t="str">
        <f t="shared" si="107"/>
        <v/>
      </c>
      <c r="AW296" s="14"/>
    </row>
    <row r="297" spans="1:49" s="34" customFormat="1" x14ac:dyDescent="0.25">
      <c r="A297" s="14"/>
      <c r="B297" s="107"/>
      <c r="C297" s="107"/>
      <c r="D297" s="107"/>
      <c r="E297" s="107"/>
      <c r="F297" s="107"/>
      <c r="G297" s="141" t="str">
        <f t="shared" si="84"/>
        <v/>
      </c>
      <c r="H297" s="146" t="str">
        <f t="shared" si="99"/>
        <v/>
      </c>
      <c r="I297" s="146" t="str">
        <f t="shared" si="100"/>
        <v/>
      </c>
      <c r="J297" s="142" t="str">
        <f t="shared" si="85"/>
        <v/>
      </c>
      <c r="K297" s="142" t="str">
        <f t="shared" si="86"/>
        <v/>
      </c>
      <c r="L297" s="142" t="str">
        <f t="shared" si="101"/>
        <v/>
      </c>
      <c r="M297" s="142" t="str">
        <f t="shared" si="102"/>
        <v/>
      </c>
      <c r="N297" s="142" t="str">
        <f t="shared" si="103"/>
        <v/>
      </c>
      <c r="O297" s="142" t="str">
        <f t="shared" si="78"/>
        <v/>
      </c>
      <c r="P297" s="142" t="str">
        <f t="shared" si="87"/>
        <v/>
      </c>
      <c r="Q297" s="143" t="str">
        <f t="shared" si="88"/>
        <v/>
      </c>
      <c r="R297" s="143" t="str">
        <f t="shared" si="79"/>
        <v/>
      </c>
      <c r="S297" s="143" t="str">
        <f t="shared" si="80"/>
        <v/>
      </c>
      <c r="T297" s="15"/>
      <c r="U297" s="15"/>
      <c r="V297" s="147" t="str">
        <f t="shared" si="89"/>
        <v/>
      </c>
      <c r="W297" s="14"/>
      <c r="X297" s="15"/>
      <c r="Y297" s="15"/>
      <c r="Z297" s="15"/>
      <c r="AA297" s="15"/>
      <c r="AB297" s="15"/>
      <c r="AC297" s="141" t="str">
        <f t="shared" si="90"/>
        <v/>
      </c>
      <c r="AD297" s="146" t="str">
        <f t="shared" si="104"/>
        <v/>
      </c>
      <c r="AE297" s="146" t="str">
        <f t="shared" si="105"/>
        <v/>
      </c>
      <c r="AF297" s="142" t="str">
        <f t="shared" si="91"/>
        <v/>
      </c>
      <c r="AG297" s="142"/>
      <c r="AH297" s="142" t="str">
        <f t="shared" si="92"/>
        <v/>
      </c>
      <c r="AI297" s="142" t="str">
        <f t="shared" si="93"/>
        <v/>
      </c>
      <c r="AJ297" s="142" t="str">
        <f t="shared" si="94"/>
        <v/>
      </c>
      <c r="AK297" s="142" t="str">
        <f t="shared" si="95"/>
        <v/>
      </c>
      <c r="AL297" s="142" t="str">
        <f t="shared" si="96"/>
        <v/>
      </c>
      <c r="AM297" s="142" t="str">
        <f t="shared" si="97"/>
        <v/>
      </c>
      <c r="AN297" s="143" t="str">
        <f t="shared" si="98"/>
        <v/>
      </c>
      <c r="AO297" s="143"/>
      <c r="AP297" s="143" t="str">
        <f t="shared" si="106"/>
        <v/>
      </c>
      <c r="AQ297" s="143" t="str">
        <f t="shared" si="81"/>
        <v/>
      </c>
      <c r="AR297" s="15"/>
      <c r="AS297" s="15"/>
      <c r="AT297" s="147" t="str">
        <f t="shared" si="82"/>
        <v/>
      </c>
      <c r="AU297" s="145" t="str">
        <f t="shared" si="83"/>
        <v/>
      </c>
      <c r="AV297" s="144" t="str">
        <f t="shared" si="107"/>
        <v/>
      </c>
      <c r="AW297" s="14"/>
    </row>
    <row r="298" spans="1:49" s="34" customFormat="1" x14ac:dyDescent="0.25">
      <c r="A298" s="14"/>
      <c r="B298" s="107"/>
      <c r="C298" s="107"/>
      <c r="D298" s="107"/>
      <c r="E298" s="107"/>
      <c r="F298" s="107"/>
      <c r="G298" s="141" t="str">
        <f t="shared" si="84"/>
        <v/>
      </c>
      <c r="H298" s="146" t="str">
        <f t="shared" si="99"/>
        <v/>
      </c>
      <c r="I298" s="146" t="str">
        <f t="shared" si="100"/>
        <v/>
      </c>
      <c r="J298" s="142" t="str">
        <f t="shared" si="85"/>
        <v/>
      </c>
      <c r="K298" s="142" t="str">
        <f t="shared" si="86"/>
        <v/>
      </c>
      <c r="L298" s="142" t="str">
        <f t="shared" si="101"/>
        <v/>
      </c>
      <c r="M298" s="142" t="str">
        <f t="shared" si="102"/>
        <v/>
      </c>
      <c r="N298" s="142" t="str">
        <f t="shared" si="103"/>
        <v/>
      </c>
      <c r="O298" s="142" t="str">
        <f t="shared" si="78"/>
        <v/>
      </c>
      <c r="P298" s="142" t="str">
        <f t="shared" si="87"/>
        <v/>
      </c>
      <c r="Q298" s="143" t="str">
        <f t="shared" si="88"/>
        <v/>
      </c>
      <c r="R298" s="143" t="str">
        <f t="shared" si="79"/>
        <v/>
      </c>
      <c r="S298" s="143" t="str">
        <f t="shared" si="80"/>
        <v/>
      </c>
      <c r="T298" s="15"/>
      <c r="U298" s="15"/>
      <c r="V298" s="147" t="str">
        <f t="shared" si="89"/>
        <v/>
      </c>
      <c r="W298" s="14"/>
      <c r="X298" s="15"/>
      <c r="Y298" s="15"/>
      <c r="Z298" s="15"/>
      <c r="AA298" s="15"/>
      <c r="AB298" s="15"/>
      <c r="AC298" s="141" t="str">
        <f t="shared" si="90"/>
        <v/>
      </c>
      <c r="AD298" s="146" t="str">
        <f t="shared" si="104"/>
        <v/>
      </c>
      <c r="AE298" s="146" t="str">
        <f t="shared" si="105"/>
        <v/>
      </c>
      <c r="AF298" s="142" t="str">
        <f t="shared" si="91"/>
        <v/>
      </c>
      <c r="AG298" s="142"/>
      <c r="AH298" s="142" t="str">
        <f t="shared" si="92"/>
        <v/>
      </c>
      <c r="AI298" s="142" t="str">
        <f t="shared" si="93"/>
        <v/>
      </c>
      <c r="AJ298" s="142" t="str">
        <f t="shared" si="94"/>
        <v/>
      </c>
      <c r="AK298" s="142" t="str">
        <f t="shared" si="95"/>
        <v/>
      </c>
      <c r="AL298" s="142" t="str">
        <f t="shared" si="96"/>
        <v/>
      </c>
      <c r="AM298" s="142" t="str">
        <f t="shared" si="97"/>
        <v/>
      </c>
      <c r="AN298" s="143" t="str">
        <f t="shared" si="98"/>
        <v/>
      </c>
      <c r="AO298" s="143"/>
      <c r="AP298" s="143" t="str">
        <f t="shared" si="106"/>
        <v/>
      </c>
      <c r="AQ298" s="143" t="str">
        <f t="shared" si="81"/>
        <v/>
      </c>
      <c r="AR298" s="15"/>
      <c r="AS298" s="15"/>
      <c r="AT298" s="147" t="str">
        <f t="shared" si="82"/>
        <v/>
      </c>
      <c r="AU298" s="145" t="str">
        <f t="shared" si="83"/>
        <v/>
      </c>
      <c r="AV298" s="144" t="str">
        <f t="shared" si="107"/>
        <v/>
      </c>
      <c r="AW298" s="14"/>
    </row>
    <row r="299" spans="1:49" s="34" customFormat="1" x14ac:dyDescent="0.25">
      <c r="A299" s="14"/>
      <c r="B299" s="107"/>
      <c r="C299" s="107"/>
      <c r="D299" s="107"/>
      <c r="E299" s="107"/>
      <c r="F299" s="107"/>
      <c r="G299" s="141" t="str">
        <f t="shared" si="84"/>
        <v/>
      </c>
      <c r="H299" s="146" t="str">
        <f t="shared" si="99"/>
        <v/>
      </c>
      <c r="I299" s="146" t="str">
        <f t="shared" si="100"/>
        <v/>
      </c>
      <c r="J299" s="142" t="str">
        <f t="shared" si="85"/>
        <v/>
      </c>
      <c r="K299" s="142" t="str">
        <f t="shared" si="86"/>
        <v/>
      </c>
      <c r="L299" s="142" t="str">
        <f t="shared" si="101"/>
        <v/>
      </c>
      <c r="M299" s="142" t="str">
        <f t="shared" si="102"/>
        <v/>
      </c>
      <c r="N299" s="142" t="str">
        <f t="shared" si="103"/>
        <v/>
      </c>
      <c r="O299" s="142" t="str">
        <f t="shared" si="78"/>
        <v/>
      </c>
      <c r="P299" s="142" t="str">
        <f t="shared" si="87"/>
        <v/>
      </c>
      <c r="Q299" s="143" t="str">
        <f t="shared" si="88"/>
        <v/>
      </c>
      <c r="R299" s="143" t="str">
        <f t="shared" si="79"/>
        <v/>
      </c>
      <c r="S299" s="143" t="str">
        <f t="shared" si="80"/>
        <v/>
      </c>
      <c r="T299" s="15"/>
      <c r="U299" s="15"/>
      <c r="V299" s="147" t="str">
        <f t="shared" si="89"/>
        <v/>
      </c>
      <c r="W299" s="14"/>
      <c r="X299" s="15"/>
      <c r="Y299" s="15"/>
      <c r="Z299" s="15"/>
      <c r="AA299" s="15"/>
      <c r="AB299" s="15"/>
      <c r="AC299" s="141" t="str">
        <f t="shared" si="90"/>
        <v/>
      </c>
      <c r="AD299" s="146" t="str">
        <f t="shared" si="104"/>
        <v/>
      </c>
      <c r="AE299" s="146" t="str">
        <f t="shared" si="105"/>
        <v/>
      </c>
      <c r="AF299" s="142" t="str">
        <f t="shared" si="91"/>
        <v/>
      </c>
      <c r="AG299" s="142"/>
      <c r="AH299" s="142" t="str">
        <f t="shared" si="92"/>
        <v/>
      </c>
      <c r="AI299" s="142" t="str">
        <f t="shared" si="93"/>
        <v/>
      </c>
      <c r="AJ299" s="142" t="str">
        <f t="shared" si="94"/>
        <v/>
      </c>
      <c r="AK299" s="142" t="str">
        <f t="shared" si="95"/>
        <v/>
      </c>
      <c r="AL299" s="142" t="str">
        <f t="shared" si="96"/>
        <v/>
      </c>
      <c r="AM299" s="142" t="str">
        <f t="shared" si="97"/>
        <v/>
      </c>
      <c r="AN299" s="143" t="str">
        <f t="shared" si="98"/>
        <v/>
      </c>
      <c r="AO299" s="143"/>
      <c r="AP299" s="143" t="str">
        <f t="shared" si="106"/>
        <v/>
      </c>
      <c r="AQ299" s="143" t="str">
        <f t="shared" si="81"/>
        <v/>
      </c>
      <c r="AR299" s="15"/>
      <c r="AS299" s="15"/>
      <c r="AT299" s="147" t="str">
        <f t="shared" si="82"/>
        <v/>
      </c>
      <c r="AU299" s="145" t="str">
        <f t="shared" si="83"/>
        <v/>
      </c>
      <c r="AV299" s="144" t="str">
        <f t="shared" si="107"/>
        <v/>
      </c>
      <c r="AW299" s="14"/>
    </row>
    <row r="300" spans="1:49" s="34" customFormat="1" x14ac:dyDescent="0.25">
      <c r="A300" s="14"/>
      <c r="B300" s="107"/>
      <c r="C300" s="107"/>
      <c r="D300" s="107"/>
      <c r="E300" s="107"/>
      <c r="F300" s="107"/>
      <c r="G300" s="141" t="str">
        <f t="shared" si="84"/>
        <v/>
      </c>
      <c r="H300" s="146" t="str">
        <f t="shared" si="99"/>
        <v/>
      </c>
      <c r="I300" s="146" t="str">
        <f t="shared" si="100"/>
        <v/>
      </c>
      <c r="J300" s="142" t="str">
        <f t="shared" si="85"/>
        <v/>
      </c>
      <c r="K300" s="142" t="str">
        <f t="shared" si="86"/>
        <v/>
      </c>
      <c r="L300" s="142" t="str">
        <f t="shared" si="101"/>
        <v/>
      </c>
      <c r="M300" s="142" t="str">
        <f t="shared" si="102"/>
        <v/>
      </c>
      <c r="N300" s="142" t="str">
        <f t="shared" si="103"/>
        <v/>
      </c>
      <c r="O300" s="142" t="str">
        <f t="shared" si="78"/>
        <v/>
      </c>
      <c r="P300" s="142" t="str">
        <f t="shared" si="87"/>
        <v/>
      </c>
      <c r="Q300" s="143" t="str">
        <f t="shared" si="88"/>
        <v/>
      </c>
      <c r="R300" s="143" t="str">
        <f t="shared" si="79"/>
        <v/>
      </c>
      <c r="S300" s="143" t="str">
        <f t="shared" si="80"/>
        <v/>
      </c>
      <c r="T300" s="15"/>
      <c r="U300" s="15"/>
      <c r="V300" s="147" t="str">
        <f t="shared" si="89"/>
        <v/>
      </c>
      <c r="W300" s="14"/>
      <c r="X300" s="15"/>
      <c r="Y300" s="15"/>
      <c r="Z300" s="15"/>
      <c r="AA300" s="15"/>
      <c r="AB300" s="15"/>
      <c r="AC300" s="141" t="str">
        <f t="shared" si="90"/>
        <v/>
      </c>
      <c r="AD300" s="146" t="str">
        <f t="shared" si="104"/>
        <v/>
      </c>
      <c r="AE300" s="146" t="str">
        <f t="shared" si="105"/>
        <v/>
      </c>
      <c r="AF300" s="142" t="str">
        <f t="shared" si="91"/>
        <v/>
      </c>
      <c r="AG300" s="142"/>
      <c r="AH300" s="142" t="str">
        <f t="shared" si="92"/>
        <v/>
      </c>
      <c r="AI300" s="142" t="str">
        <f t="shared" si="93"/>
        <v/>
      </c>
      <c r="AJ300" s="142" t="str">
        <f t="shared" si="94"/>
        <v/>
      </c>
      <c r="AK300" s="142" t="str">
        <f t="shared" si="95"/>
        <v/>
      </c>
      <c r="AL300" s="142" t="str">
        <f t="shared" si="96"/>
        <v/>
      </c>
      <c r="AM300" s="142" t="str">
        <f t="shared" si="97"/>
        <v/>
      </c>
      <c r="AN300" s="143" t="str">
        <f t="shared" si="98"/>
        <v/>
      </c>
      <c r="AO300" s="143"/>
      <c r="AP300" s="143" t="str">
        <f t="shared" si="106"/>
        <v/>
      </c>
      <c r="AQ300" s="143" t="str">
        <f t="shared" si="81"/>
        <v/>
      </c>
      <c r="AR300" s="15"/>
      <c r="AS300" s="15"/>
      <c r="AT300" s="147" t="str">
        <f t="shared" si="82"/>
        <v/>
      </c>
      <c r="AU300" s="145" t="str">
        <f t="shared" si="83"/>
        <v/>
      </c>
      <c r="AV300" s="144" t="str">
        <f t="shared" si="107"/>
        <v/>
      </c>
      <c r="AW300" s="14"/>
    </row>
    <row r="301" spans="1:49" s="34" customFormat="1" x14ac:dyDescent="0.25">
      <c r="A301" s="14"/>
      <c r="B301" s="107"/>
      <c r="C301" s="107"/>
      <c r="D301" s="107"/>
      <c r="E301" s="107"/>
      <c r="F301" s="107"/>
      <c r="G301" s="141" t="str">
        <f t="shared" si="84"/>
        <v/>
      </c>
      <c r="H301" s="146" t="str">
        <f t="shared" si="99"/>
        <v/>
      </c>
      <c r="I301" s="146" t="str">
        <f t="shared" si="100"/>
        <v/>
      </c>
      <c r="J301" s="142" t="str">
        <f t="shared" si="85"/>
        <v/>
      </c>
      <c r="K301" s="142" t="str">
        <f t="shared" si="86"/>
        <v/>
      </c>
      <c r="L301" s="142" t="str">
        <f t="shared" si="101"/>
        <v/>
      </c>
      <c r="M301" s="142" t="str">
        <f t="shared" si="102"/>
        <v/>
      </c>
      <c r="N301" s="142" t="str">
        <f t="shared" si="103"/>
        <v/>
      </c>
      <c r="O301" s="142" t="str">
        <f t="shared" si="78"/>
        <v/>
      </c>
      <c r="P301" s="142" t="str">
        <f t="shared" si="87"/>
        <v/>
      </c>
      <c r="Q301" s="143" t="str">
        <f t="shared" si="88"/>
        <v/>
      </c>
      <c r="R301" s="143" t="str">
        <f t="shared" si="79"/>
        <v/>
      </c>
      <c r="S301" s="143" t="str">
        <f t="shared" si="80"/>
        <v/>
      </c>
      <c r="T301" s="15"/>
      <c r="U301" s="15"/>
      <c r="V301" s="147" t="str">
        <f t="shared" si="89"/>
        <v/>
      </c>
      <c r="W301" s="14"/>
      <c r="X301" s="15"/>
      <c r="Y301" s="15"/>
      <c r="Z301" s="15"/>
      <c r="AA301" s="15"/>
      <c r="AB301" s="15"/>
      <c r="AC301" s="141" t="str">
        <f t="shared" si="90"/>
        <v/>
      </c>
      <c r="AD301" s="146" t="str">
        <f t="shared" si="104"/>
        <v/>
      </c>
      <c r="AE301" s="146" t="str">
        <f t="shared" si="105"/>
        <v/>
      </c>
      <c r="AF301" s="142" t="str">
        <f t="shared" si="91"/>
        <v/>
      </c>
      <c r="AG301" s="142"/>
      <c r="AH301" s="142" t="str">
        <f t="shared" si="92"/>
        <v/>
      </c>
      <c r="AI301" s="142" t="str">
        <f t="shared" si="93"/>
        <v/>
      </c>
      <c r="AJ301" s="142" t="str">
        <f t="shared" si="94"/>
        <v/>
      </c>
      <c r="AK301" s="142" t="str">
        <f t="shared" si="95"/>
        <v/>
      </c>
      <c r="AL301" s="142" t="str">
        <f t="shared" si="96"/>
        <v/>
      </c>
      <c r="AM301" s="142" t="str">
        <f t="shared" si="97"/>
        <v/>
      </c>
      <c r="AN301" s="143" t="str">
        <f t="shared" si="98"/>
        <v/>
      </c>
      <c r="AO301" s="143"/>
      <c r="AP301" s="143" t="str">
        <f t="shared" si="106"/>
        <v/>
      </c>
      <c r="AQ301" s="143" t="str">
        <f t="shared" si="81"/>
        <v/>
      </c>
      <c r="AR301" s="15"/>
      <c r="AS301" s="15"/>
      <c r="AT301" s="147" t="str">
        <f t="shared" si="82"/>
        <v/>
      </c>
      <c r="AU301" s="145" t="str">
        <f t="shared" si="83"/>
        <v/>
      </c>
      <c r="AV301" s="144" t="str">
        <f t="shared" si="107"/>
        <v/>
      </c>
      <c r="AW301" s="14"/>
    </row>
    <row r="302" spans="1:49" s="34" customFormat="1" x14ac:dyDescent="0.25">
      <c r="A302" s="14"/>
      <c r="B302" s="107"/>
      <c r="C302" s="107"/>
      <c r="D302" s="107"/>
      <c r="E302" s="107"/>
      <c r="F302" s="107"/>
      <c r="G302" s="141" t="str">
        <f t="shared" si="84"/>
        <v/>
      </c>
      <c r="H302" s="146" t="str">
        <f t="shared" si="99"/>
        <v/>
      </c>
      <c r="I302" s="146" t="str">
        <f t="shared" si="100"/>
        <v/>
      </c>
      <c r="J302" s="142" t="str">
        <f t="shared" si="85"/>
        <v/>
      </c>
      <c r="K302" s="142" t="str">
        <f t="shared" si="86"/>
        <v/>
      </c>
      <c r="L302" s="142" t="str">
        <f t="shared" si="101"/>
        <v/>
      </c>
      <c r="M302" s="142" t="str">
        <f t="shared" si="102"/>
        <v/>
      </c>
      <c r="N302" s="142" t="str">
        <f t="shared" si="103"/>
        <v/>
      </c>
      <c r="O302" s="142" t="str">
        <f t="shared" si="78"/>
        <v/>
      </c>
      <c r="P302" s="142" t="str">
        <f t="shared" si="87"/>
        <v/>
      </c>
      <c r="Q302" s="143" t="str">
        <f t="shared" si="88"/>
        <v/>
      </c>
      <c r="R302" s="143" t="str">
        <f t="shared" si="79"/>
        <v/>
      </c>
      <c r="S302" s="143" t="str">
        <f t="shared" si="80"/>
        <v/>
      </c>
      <c r="T302" s="15"/>
      <c r="U302" s="15"/>
      <c r="V302" s="147" t="str">
        <f t="shared" si="89"/>
        <v/>
      </c>
      <c r="W302" s="14"/>
      <c r="X302" s="15"/>
      <c r="Y302" s="15"/>
      <c r="Z302" s="15"/>
      <c r="AA302" s="15"/>
      <c r="AB302" s="15"/>
      <c r="AC302" s="141" t="str">
        <f t="shared" si="90"/>
        <v/>
      </c>
      <c r="AD302" s="146" t="str">
        <f t="shared" si="104"/>
        <v/>
      </c>
      <c r="AE302" s="146" t="str">
        <f t="shared" si="105"/>
        <v/>
      </c>
      <c r="AF302" s="142" t="str">
        <f t="shared" si="91"/>
        <v/>
      </c>
      <c r="AG302" s="142"/>
      <c r="AH302" s="142" t="str">
        <f t="shared" si="92"/>
        <v/>
      </c>
      <c r="AI302" s="142" t="str">
        <f t="shared" si="93"/>
        <v/>
      </c>
      <c r="AJ302" s="142" t="str">
        <f t="shared" si="94"/>
        <v/>
      </c>
      <c r="AK302" s="142" t="str">
        <f t="shared" si="95"/>
        <v/>
      </c>
      <c r="AL302" s="142" t="str">
        <f t="shared" si="96"/>
        <v/>
      </c>
      <c r="AM302" s="142" t="str">
        <f t="shared" si="97"/>
        <v/>
      </c>
      <c r="AN302" s="143" t="str">
        <f t="shared" si="98"/>
        <v/>
      </c>
      <c r="AO302" s="143"/>
      <c r="AP302" s="143" t="str">
        <f t="shared" si="106"/>
        <v/>
      </c>
      <c r="AQ302" s="143" t="str">
        <f t="shared" si="81"/>
        <v/>
      </c>
      <c r="AR302" s="15"/>
      <c r="AS302" s="15"/>
      <c r="AT302" s="147" t="str">
        <f t="shared" si="82"/>
        <v/>
      </c>
      <c r="AU302" s="145" t="str">
        <f t="shared" si="83"/>
        <v/>
      </c>
      <c r="AV302" s="144" t="str">
        <f t="shared" si="107"/>
        <v/>
      </c>
      <c r="AW302" s="14"/>
    </row>
    <row r="303" spans="1:49" x14ac:dyDescent="0.25">
      <c r="B303" s="107"/>
      <c r="C303" s="107"/>
      <c r="D303" s="107"/>
      <c r="E303" s="107"/>
      <c r="F303" s="107"/>
      <c r="G303" s="141" t="str">
        <f t="shared" si="84"/>
        <v/>
      </c>
      <c r="H303" s="146" t="str">
        <f t="shared" si="99"/>
        <v/>
      </c>
      <c r="I303" s="146" t="str">
        <f t="shared" si="100"/>
        <v/>
      </c>
      <c r="J303" s="142" t="str">
        <f t="shared" si="85"/>
        <v/>
      </c>
      <c r="K303" s="142" t="str">
        <f t="shared" si="86"/>
        <v/>
      </c>
      <c r="L303" s="142" t="str">
        <f t="shared" si="101"/>
        <v/>
      </c>
      <c r="M303" s="142" t="str">
        <f t="shared" si="102"/>
        <v/>
      </c>
      <c r="N303" s="142" t="str">
        <f t="shared" si="103"/>
        <v/>
      </c>
      <c r="O303" s="142" t="str">
        <f t="shared" si="78"/>
        <v/>
      </c>
      <c r="P303" s="142" t="str">
        <f t="shared" si="87"/>
        <v/>
      </c>
      <c r="Q303" s="143" t="str">
        <f t="shared" si="88"/>
        <v/>
      </c>
      <c r="R303" s="143" t="str">
        <f t="shared" si="79"/>
        <v/>
      </c>
      <c r="S303" s="143" t="str">
        <f t="shared" si="80"/>
        <v/>
      </c>
      <c r="V303" s="147" t="str">
        <f t="shared" si="89"/>
        <v/>
      </c>
      <c r="AC303" s="141" t="str">
        <f t="shared" si="90"/>
        <v/>
      </c>
      <c r="AD303" s="146" t="str">
        <f t="shared" si="104"/>
        <v/>
      </c>
      <c r="AE303" s="146" t="str">
        <f t="shared" si="105"/>
        <v/>
      </c>
      <c r="AF303" s="142" t="str">
        <f t="shared" si="91"/>
        <v/>
      </c>
      <c r="AG303" s="142"/>
      <c r="AH303" s="142" t="str">
        <f t="shared" si="92"/>
        <v/>
      </c>
      <c r="AI303" s="142" t="str">
        <f t="shared" si="93"/>
        <v/>
      </c>
      <c r="AJ303" s="142" t="str">
        <f t="shared" si="94"/>
        <v/>
      </c>
      <c r="AK303" s="142" t="str">
        <f t="shared" si="95"/>
        <v/>
      </c>
      <c r="AL303" s="142" t="str">
        <f t="shared" si="96"/>
        <v/>
      </c>
      <c r="AM303" s="142" t="str">
        <f t="shared" si="97"/>
        <v/>
      </c>
      <c r="AN303" s="143" t="str">
        <f t="shared" si="98"/>
        <v/>
      </c>
      <c r="AO303" s="143"/>
      <c r="AP303" s="143" t="str">
        <f t="shared" si="106"/>
        <v/>
      </c>
      <c r="AQ303" s="143" t="str">
        <f t="shared" si="81"/>
        <v/>
      </c>
      <c r="AT303" s="147" t="str">
        <f t="shared" si="82"/>
        <v/>
      </c>
      <c r="AU303" s="145" t="str">
        <f t="shared" si="83"/>
        <v/>
      </c>
      <c r="AV303" s="144" t="str">
        <f t="shared" si="107"/>
        <v/>
      </c>
    </row>
    <row r="304" spans="1:49" ht="5.0999999999999996" customHeight="1" x14ac:dyDescent="0.25">
      <c r="B304" s="107"/>
      <c r="C304" s="107"/>
      <c r="D304" s="107"/>
      <c r="E304" s="107"/>
      <c r="F304" s="107"/>
      <c r="G304" s="148"/>
      <c r="H304" s="149"/>
      <c r="I304" s="149"/>
      <c r="J304" s="150"/>
      <c r="K304" s="150"/>
      <c r="L304" s="150"/>
      <c r="M304" s="150"/>
      <c r="N304" s="150"/>
      <c r="O304" s="150"/>
      <c r="P304" s="150"/>
      <c r="Q304" s="151"/>
      <c r="R304" s="151"/>
      <c r="S304" s="151"/>
      <c r="V304" s="152"/>
      <c r="AC304" s="148"/>
      <c r="AD304" s="149"/>
      <c r="AE304" s="149"/>
      <c r="AF304" s="150"/>
      <c r="AG304" s="150"/>
      <c r="AH304" s="150"/>
      <c r="AI304" s="150"/>
      <c r="AJ304" s="150"/>
      <c r="AK304" s="150"/>
      <c r="AL304" s="150"/>
      <c r="AM304" s="150"/>
      <c r="AN304" s="151"/>
      <c r="AO304" s="151"/>
      <c r="AP304" s="151"/>
      <c r="AQ304" s="151"/>
      <c r="AT304" s="152"/>
      <c r="AU304" s="153"/>
      <c r="AV304" s="152"/>
    </row>
    <row r="305" spans="1:49" ht="5.0999999999999996" customHeight="1" x14ac:dyDescent="0.25">
      <c r="G305" s="24"/>
      <c r="H305" s="24"/>
      <c r="I305" s="24"/>
      <c r="AC305" s="24"/>
      <c r="AD305" s="24"/>
      <c r="AE305" s="24"/>
    </row>
    <row r="306" spans="1:49" s="5" customFormat="1" x14ac:dyDescent="0.25">
      <c r="A306" s="1"/>
      <c r="B306" s="10" t="s">
        <v>172</v>
      </c>
      <c r="C306" s="10"/>
      <c r="D306" s="10"/>
      <c r="E306" s="10"/>
      <c r="F306" s="10"/>
      <c r="G306" s="11"/>
      <c r="H306" s="11"/>
      <c r="I306" s="106"/>
      <c r="J306" s="106"/>
      <c r="K306" s="106"/>
      <c r="L306" s="47"/>
      <c r="M306" s="47"/>
      <c r="N306" s="47"/>
      <c r="O306" s="12"/>
      <c r="P306" s="12"/>
      <c r="Q306" s="12"/>
      <c r="R306" s="13"/>
      <c r="S306" s="13"/>
      <c r="T306" s="106"/>
      <c r="U306" s="106"/>
      <c r="V306" s="106"/>
      <c r="W306" s="1"/>
      <c r="X306" s="10" t="str">
        <f>B306</f>
        <v>9. Journal entries</v>
      </c>
      <c r="Y306" s="10"/>
      <c r="Z306" s="10"/>
      <c r="AA306" s="10"/>
      <c r="AB306" s="10"/>
      <c r="AC306" s="11"/>
      <c r="AD306" s="11"/>
      <c r="AE306" s="106"/>
      <c r="AF306" s="106"/>
      <c r="AG306" s="106"/>
      <c r="AH306" s="106"/>
      <c r="AI306" s="47"/>
      <c r="AJ306" s="47"/>
      <c r="AK306" s="47"/>
      <c r="AL306" s="12"/>
      <c r="AM306" s="12"/>
      <c r="AN306" s="12"/>
      <c r="AO306" s="12"/>
      <c r="AP306" s="13"/>
      <c r="AQ306" s="13"/>
      <c r="AR306" s="106"/>
      <c r="AS306" s="106"/>
      <c r="AT306" s="106"/>
      <c r="AU306" s="106"/>
      <c r="AV306" s="106"/>
      <c r="AW306" s="1"/>
    </row>
    <row r="307" spans="1:49" s="159" customFormat="1" ht="5.0999999999999996" customHeight="1" x14ac:dyDescent="0.25">
      <c r="A307" s="154"/>
      <c r="B307" s="155"/>
      <c r="C307" s="155"/>
      <c r="D307" s="155"/>
      <c r="E307" s="155"/>
      <c r="F307" s="155"/>
      <c r="G307" s="155"/>
      <c r="H307" s="156"/>
      <c r="I307" s="156"/>
      <c r="J307" s="156"/>
      <c r="K307" s="156"/>
      <c r="L307" s="156"/>
      <c r="M307" s="156"/>
      <c r="N307" s="156"/>
      <c r="O307" s="156"/>
      <c r="P307" s="156"/>
      <c r="Q307" s="156"/>
      <c r="R307" s="155"/>
      <c r="S307" s="156"/>
      <c r="T307" s="156"/>
      <c r="U307" s="156"/>
      <c r="V307" s="156"/>
      <c r="W307" s="154"/>
      <c r="X307" s="157"/>
      <c r="Y307" s="157"/>
      <c r="Z307" s="157"/>
      <c r="AA307" s="157"/>
      <c r="AB307" s="157"/>
      <c r="AC307" s="157"/>
      <c r="AD307" s="158"/>
      <c r="AE307" s="158"/>
      <c r="AF307" s="158"/>
      <c r="AG307" s="158"/>
      <c r="AH307" s="158"/>
      <c r="AI307" s="158"/>
      <c r="AJ307" s="158"/>
      <c r="AK307" s="158"/>
      <c r="AL307" s="158"/>
      <c r="AM307" s="158"/>
      <c r="AN307" s="158"/>
      <c r="AO307" s="158"/>
      <c r="AP307" s="157"/>
      <c r="AQ307" s="158"/>
      <c r="AR307" s="158"/>
      <c r="AS307" s="158"/>
      <c r="AT307" s="158"/>
      <c r="AU307" s="158"/>
      <c r="AV307" s="158"/>
      <c r="AW307" s="154"/>
    </row>
    <row r="308" spans="1:49" s="163" customFormat="1" x14ac:dyDescent="0.25">
      <c r="A308" s="160"/>
      <c r="B308" s="160" t="s">
        <v>173</v>
      </c>
      <c r="C308" s="160"/>
      <c r="D308" s="160"/>
      <c r="E308" s="160"/>
      <c r="F308" s="160"/>
      <c r="G308" s="160"/>
      <c r="H308" s="161"/>
      <c r="I308" s="161"/>
      <c r="J308" s="161"/>
      <c r="K308" s="161"/>
      <c r="L308" s="161"/>
      <c r="M308" s="161"/>
      <c r="N308" s="161"/>
      <c r="O308" s="161"/>
      <c r="P308" s="161"/>
      <c r="Q308" s="161"/>
      <c r="R308" s="162"/>
      <c r="S308" s="162"/>
      <c r="T308" s="162"/>
      <c r="U308" s="162"/>
      <c r="V308" s="162"/>
      <c r="W308" s="160"/>
      <c r="X308" s="160" t="s">
        <v>174</v>
      </c>
      <c r="Y308" s="160"/>
      <c r="Z308" s="160"/>
      <c r="AA308" s="160"/>
      <c r="AB308" s="160"/>
      <c r="AC308" s="160"/>
      <c r="AD308" s="161"/>
      <c r="AE308" s="161"/>
      <c r="AF308" s="161"/>
      <c r="AG308" s="161"/>
      <c r="AH308" s="161"/>
      <c r="AI308" s="161"/>
      <c r="AJ308" s="161"/>
      <c r="AK308" s="161"/>
      <c r="AL308" s="161"/>
      <c r="AM308" s="161"/>
      <c r="AN308" s="161"/>
      <c r="AO308" s="161"/>
      <c r="AP308" s="162"/>
      <c r="AQ308" s="162"/>
      <c r="AR308" s="162"/>
      <c r="AS308" s="162"/>
      <c r="AT308" s="162"/>
      <c r="AU308" s="162"/>
      <c r="AV308" s="162"/>
      <c r="AW308" s="160"/>
    </row>
    <row r="309" spans="1:49" s="159" customFormat="1" ht="5.0999999999999996" customHeight="1" x14ac:dyDescent="0.25">
      <c r="A309" s="154"/>
      <c r="B309" s="157"/>
      <c r="C309" s="157"/>
      <c r="D309" s="157"/>
      <c r="E309" s="157"/>
      <c r="F309" s="157"/>
      <c r="G309" s="157"/>
      <c r="H309" s="158"/>
      <c r="I309" s="158"/>
      <c r="J309" s="158"/>
      <c r="K309" s="158"/>
      <c r="L309" s="158"/>
      <c r="M309" s="158"/>
      <c r="N309" s="158"/>
      <c r="O309" s="158"/>
      <c r="P309" s="158"/>
      <c r="Q309" s="158"/>
      <c r="R309" s="157"/>
      <c r="S309" s="158"/>
      <c r="T309" s="158"/>
      <c r="U309" s="158"/>
      <c r="V309" s="158"/>
      <c r="W309" s="154"/>
      <c r="X309" s="157"/>
      <c r="Y309" s="157"/>
      <c r="Z309" s="157"/>
      <c r="AA309" s="157"/>
      <c r="AB309" s="157"/>
      <c r="AC309" s="157"/>
      <c r="AD309" s="158"/>
      <c r="AE309" s="158"/>
      <c r="AF309" s="158"/>
      <c r="AG309" s="158"/>
      <c r="AH309" s="158"/>
      <c r="AI309" s="158"/>
      <c r="AJ309" s="158"/>
      <c r="AK309" s="158"/>
      <c r="AL309" s="158"/>
      <c r="AM309" s="158"/>
      <c r="AN309" s="158"/>
      <c r="AO309" s="158"/>
      <c r="AP309" s="157"/>
      <c r="AQ309" s="158"/>
      <c r="AR309" s="158"/>
      <c r="AS309" s="158"/>
      <c r="AT309" s="158"/>
      <c r="AU309" s="158"/>
      <c r="AV309" s="158"/>
      <c r="AW309" s="154"/>
    </row>
    <row r="310" spans="1:49" ht="15.75" customHeight="1" x14ac:dyDescent="0.25">
      <c r="C310" s="164" t="s">
        <v>175</v>
      </c>
      <c r="D310" s="165"/>
      <c r="E310" s="166"/>
      <c r="F310" s="166"/>
      <c r="G310" s="167"/>
      <c r="H310" s="168" t="str">
        <f>$G$29</f>
        <v>VND</v>
      </c>
      <c r="I310" s="168" t="s">
        <v>176</v>
      </c>
      <c r="J310" s="169" t="s">
        <v>177</v>
      </c>
      <c r="K310" s="169" t="s">
        <v>178</v>
      </c>
      <c r="N310" s="15"/>
      <c r="Y310" s="164" t="s">
        <v>179</v>
      </c>
      <c r="Z310" s="165"/>
      <c r="AA310" s="166"/>
      <c r="AB310" s="166"/>
      <c r="AC310" s="167"/>
      <c r="AD310" s="168" t="str">
        <f>$G$29</f>
        <v>VND</v>
      </c>
      <c r="AE310" s="168" t="s">
        <v>176</v>
      </c>
      <c r="AF310" s="169" t="s">
        <v>177</v>
      </c>
      <c r="AG310" s="169" t="s">
        <v>178</v>
      </c>
      <c r="AH310" s="158"/>
      <c r="AI310" s="158"/>
      <c r="AJ310" s="158"/>
      <c r="AK310" s="158"/>
      <c r="AL310" s="158"/>
    </row>
    <row r="311" spans="1:49" x14ac:dyDescent="0.25">
      <c r="C311" s="170" t="s">
        <v>180</v>
      </c>
      <c r="D311" s="157"/>
      <c r="E311" s="157"/>
      <c r="F311" s="157"/>
      <c r="G311" s="171" t="s">
        <v>181</v>
      </c>
      <c r="H311" s="172">
        <f>G70</f>
        <v>444994053.70708799</v>
      </c>
      <c r="I311" s="173">
        <f t="shared" ref="I311:I318" si="108">H311</f>
        <v>444994053.70708799</v>
      </c>
      <c r="J311" s="173"/>
      <c r="K311" s="173"/>
      <c r="N311" s="15"/>
      <c r="Y311" s="170" t="s">
        <v>182</v>
      </c>
      <c r="Z311" s="157"/>
      <c r="AA311" s="157"/>
      <c r="AB311" s="157"/>
      <c r="AC311" s="171"/>
      <c r="AD311" s="172">
        <f>IF(AE110&gt;0,AE110,0)</f>
        <v>0</v>
      </c>
      <c r="AE311" s="173">
        <f>AD311</f>
        <v>0</v>
      </c>
      <c r="AF311" s="173"/>
      <c r="AG311" s="173"/>
      <c r="AH311" s="158"/>
      <c r="AI311" s="158"/>
      <c r="AJ311" s="158"/>
      <c r="AK311" s="158"/>
      <c r="AL311" s="158"/>
    </row>
    <row r="312" spans="1:49" x14ac:dyDescent="0.25">
      <c r="C312" s="170" t="s">
        <v>183</v>
      </c>
      <c r="D312" s="157"/>
      <c r="E312" s="157"/>
      <c r="F312" s="157"/>
      <c r="G312" s="158" t="s">
        <v>184</v>
      </c>
      <c r="H312" s="172">
        <f>G73</f>
        <v>0</v>
      </c>
      <c r="I312" s="173">
        <f t="shared" si="108"/>
        <v>0</v>
      </c>
      <c r="J312" s="173"/>
      <c r="K312" s="173">
        <f>H312</f>
        <v>0</v>
      </c>
      <c r="N312" s="15"/>
      <c r="Y312" s="170" t="s">
        <v>185</v>
      </c>
      <c r="Z312" s="157"/>
      <c r="AA312" s="157"/>
      <c r="AB312" s="157"/>
      <c r="AC312" s="158"/>
      <c r="AD312" s="172">
        <f>IF(AE103&lt;0,-AE103,0)</f>
        <v>0</v>
      </c>
      <c r="AE312" s="173">
        <f>AD312</f>
        <v>0</v>
      </c>
      <c r="AF312" s="173"/>
      <c r="AG312" s="173"/>
      <c r="AH312" s="158"/>
      <c r="AI312" s="158"/>
      <c r="AJ312" s="158"/>
      <c r="AK312" s="158"/>
      <c r="AL312" s="158"/>
    </row>
    <row r="313" spans="1:49" x14ac:dyDescent="0.25">
      <c r="C313" s="170" t="s">
        <v>186</v>
      </c>
      <c r="D313" s="157"/>
      <c r="E313" s="157"/>
      <c r="F313" s="157"/>
      <c r="G313" s="158" t="s">
        <v>187</v>
      </c>
      <c r="H313" s="172">
        <f>-G71</f>
        <v>-332662053.70708799</v>
      </c>
      <c r="I313" s="173">
        <f t="shared" si="108"/>
        <v>-332662053.70708799</v>
      </c>
      <c r="J313" s="173"/>
      <c r="K313" s="173"/>
      <c r="N313" s="15"/>
      <c r="Y313" s="170" t="s">
        <v>188</v>
      </c>
      <c r="Z313" s="157"/>
      <c r="AA313" s="157"/>
      <c r="AB313" s="157"/>
      <c r="AC313" s="158"/>
      <c r="AD313" s="172">
        <f>IF(AE115&gt;0,AE115,0)</f>
        <v>0</v>
      </c>
      <c r="AE313" s="173"/>
      <c r="AF313" s="173">
        <f>AD313</f>
        <v>0</v>
      </c>
      <c r="AG313" s="173"/>
      <c r="AH313" s="158"/>
      <c r="AI313" s="158"/>
      <c r="AJ313" s="158"/>
      <c r="AK313" s="158"/>
      <c r="AL313" s="158"/>
    </row>
    <row r="314" spans="1:49" x14ac:dyDescent="0.25">
      <c r="C314" s="170" t="s">
        <v>189</v>
      </c>
      <c r="D314" s="157"/>
      <c r="E314" s="157"/>
      <c r="F314" s="157"/>
      <c r="G314" s="158" t="s">
        <v>190</v>
      </c>
      <c r="H314" s="172">
        <f>-G72</f>
        <v>-112332000</v>
      </c>
      <c r="I314" s="173">
        <f t="shared" si="108"/>
        <v>-112332000</v>
      </c>
      <c r="J314" s="173"/>
      <c r="K314" s="173">
        <f t="shared" ref="K314:K316" si="109">H314</f>
        <v>-112332000</v>
      </c>
      <c r="N314" s="15"/>
      <c r="Y314" s="170" t="s">
        <v>191</v>
      </c>
      <c r="Z314" s="157"/>
      <c r="AA314" s="157"/>
      <c r="AB314" s="157"/>
      <c r="AC314" s="158"/>
      <c r="AD314" s="172">
        <f>IF(AE110&lt;0,AE110,0)</f>
        <v>0</v>
      </c>
      <c r="AE314" s="173">
        <f>AD314</f>
        <v>0</v>
      </c>
      <c r="AF314" s="173"/>
      <c r="AG314" s="173"/>
      <c r="AH314" s="158"/>
      <c r="AI314" s="158"/>
      <c r="AJ314" s="158"/>
      <c r="AK314" s="158"/>
      <c r="AL314" s="158"/>
    </row>
    <row r="315" spans="1:49" x14ac:dyDescent="0.25">
      <c r="C315" s="170" t="s">
        <v>192</v>
      </c>
      <c r="D315" s="157"/>
      <c r="E315" s="157"/>
      <c r="F315" s="157"/>
      <c r="G315" s="158" t="s">
        <v>193</v>
      </c>
      <c r="H315" s="172">
        <f>-H72</f>
        <v>0</v>
      </c>
      <c r="I315" s="173">
        <f t="shared" si="108"/>
        <v>0</v>
      </c>
      <c r="J315" s="173"/>
      <c r="K315" s="173"/>
      <c r="N315" s="15"/>
      <c r="Y315" s="170" t="s">
        <v>194</v>
      </c>
      <c r="Z315" s="157"/>
      <c r="AA315" s="157"/>
      <c r="AB315" s="157"/>
      <c r="AC315" s="158"/>
      <c r="AD315" s="172">
        <f>IF(AE103&gt;0,-AE103,0)</f>
        <v>0</v>
      </c>
      <c r="AE315" s="173">
        <f>AD315</f>
        <v>0</v>
      </c>
      <c r="AF315" s="173"/>
      <c r="AG315" s="173"/>
      <c r="AH315" s="158"/>
      <c r="AI315" s="158"/>
      <c r="AJ315" s="158"/>
      <c r="AK315" s="158"/>
      <c r="AL315" s="158"/>
    </row>
    <row r="316" spans="1:49" x14ac:dyDescent="0.25">
      <c r="C316" s="170" t="s">
        <v>195</v>
      </c>
      <c r="D316" s="157"/>
      <c r="E316" s="157"/>
      <c r="F316" s="157"/>
      <c r="G316" s="158" t="s">
        <v>196</v>
      </c>
      <c r="H316" s="172">
        <f>-G74</f>
        <v>0</v>
      </c>
      <c r="I316" s="173">
        <f t="shared" si="108"/>
        <v>0</v>
      </c>
      <c r="J316" s="173"/>
      <c r="K316" s="173">
        <f t="shared" si="109"/>
        <v>0</v>
      </c>
      <c r="N316" s="15"/>
      <c r="Y316" s="170" t="s">
        <v>197</v>
      </c>
      <c r="Z316" s="157"/>
      <c r="AA316" s="157"/>
      <c r="AB316" s="157"/>
      <c r="AC316" s="158"/>
      <c r="AD316" s="172">
        <f>IF(AE115&lt;0,AE115,0)</f>
        <v>0</v>
      </c>
      <c r="AE316" s="173"/>
      <c r="AF316" s="173">
        <f>AD316</f>
        <v>0</v>
      </c>
      <c r="AG316" s="173"/>
      <c r="AH316" s="158"/>
      <c r="AI316" s="158"/>
      <c r="AJ316" s="158"/>
      <c r="AK316" s="158"/>
      <c r="AL316" s="158"/>
    </row>
    <row r="317" spans="1:49" ht="16.5" thickBot="1" x14ac:dyDescent="0.3">
      <c r="C317" s="170" t="s">
        <v>198</v>
      </c>
      <c r="D317" s="157"/>
      <c r="E317" s="157"/>
      <c r="F317" s="157"/>
      <c r="G317" s="158" t="s">
        <v>199</v>
      </c>
      <c r="H317" s="172">
        <f>-G75</f>
        <v>0</v>
      </c>
      <c r="I317" s="173">
        <f t="shared" si="108"/>
        <v>0</v>
      </c>
      <c r="J317" s="173"/>
      <c r="K317" s="173"/>
      <c r="N317" s="15"/>
      <c r="Y317" s="174"/>
      <c r="Z317" s="175"/>
      <c r="AA317" s="175"/>
      <c r="AB317" s="175"/>
      <c r="AC317" s="175"/>
      <c r="AD317" s="176">
        <f>SUM(AD311:AD316)</f>
        <v>0</v>
      </c>
      <c r="AE317" s="176">
        <f>SUM(AE311:AE316)</f>
        <v>0</v>
      </c>
      <c r="AF317" s="176">
        <f>SUM(AF311:AF316)</f>
        <v>0</v>
      </c>
      <c r="AG317" s="176">
        <f>SUM(AG311:AG316)</f>
        <v>0</v>
      </c>
      <c r="AH317" s="158"/>
      <c r="AI317" s="158"/>
      <c r="AJ317" s="158"/>
      <c r="AK317" s="158"/>
      <c r="AL317" s="158"/>
    </row>
    <row r="318" spans="1:49" ht="16.5" thickTop="1" x14ac:dyDescent="0.25">
      <c r="C318" s="170" t="s">
        <v>200</v>
      </c>
      <c r="D318" s="157"/>
      <c r="E318" s="157"/>
      <c r="F318" s="157"/>
      <c r="G318" s="158" t="s">
        <v>201</v>
      </c>
      <c r="H318" s="172">
        <f>-H75</f>
        <v>0</v>
      </c>
      <c r="I318" s="173">
        <f t="shared" si="108"/>
        <v>0</v>
      </c>
      <c r="J318" s="173"/>
      <c r="K318" s="173"/>
      <c r="N318" s="15"/>
      <c r="Y318" s="19"/>
      <c r="Z318" s="19"/>
      <c r="AA318" s="19"/>
      <c r="AB318" s="19"/>
      <c r="AC318" s="19"/>
      <c r="AD318" s="19"/>
      <c r="AE318" s="19"/>
      <c r="AF318" s="19"/>
      <c r="AG318" s="19"/>
      <c r="AH318" s="158"/>
      <c r="AI318" s="158"/>
      <c r="AJ318" s="158"/>
      <c r="AK318" s="158"/>
      <c r="AL318" s="158"/>
    </row>
    <row r="319" spans="1:49" ht="16.5" thickBot="1" x14ac:dyDescent="0.3">
      <c r="C319" s="174"/>
      <c r="D319" s="175"/>
      <c r="E319" s="175"/>
      <c r="F319" s="175"/>
      <c r="G319" s="175"/>
      <c r="H319" s="176">
        <f>SUM(H311:H318)</f>
        <v>0</v>
      </c>
      <c r="I319" s="176">
        <f t="shared" ref="I319:K319" si="110">SUM(I311:I318)</f>
        <v>0</v>
      </c>
      <c r="J319" s="176">
        <f t="shared" si="110"/>
        <v>0</v>
      </c>
      <c r="K319" s="176">
        <f t="shared" si="110"/>
        <v>-112332000</v>
      </c>
      <c r="N319" s="24"/>
      <c r="Y319" s="19"/>
      <c r="Z319" s="19"/>
      <c r="AA319" s="19"/>
      <c r="AB319" s="19"/>
      <c r="AC319" s="19"/>
      <c r="AD319" s="19"/>
      <c r="AE319" s="19"/>
      <c r="AF319" s="19"/>
      <c r="AG319" s="19"/>
      <c r="AH319" s="158"/>
      <c r="AI319" s="158"/>
      <c r="AJ319" s="158"/>
      <c r="AK319" s="158"/>
      <c r="AL319" s="158"/>
    </row>
    <row r="320" spans="1:49" s="159" customFormat="1" ht="5.0999999999999996" customHeight="1" thickTop="1" x14ac:dyDescent="0.25">
      <c r="A320" s="154"/>
      <c r="B320" s="157"/>
      <c r="C320" s="157"/>
      <c r="D320" s="157"/>
      <c r="E320" s="157"/>
      <c r="F320" s="157"/>
      <c r="G320" s="157"/>
      <c r="H320" s="158"/>
      <c r="I320" s="158"/>
      <c r="J320" s="158"/>
      <c r="K320" s="158"/>
      <c r="L320" s="158"/>
      <c r="M320" s="158"/>
      <c r="N320" s="158"/>
      <c r="O320" s="158"/>
      <c r="P320" s="158"/>
      <c r="Q320" s="158"/>
      <c r="R320" s="157"/>
      <c r="S320" s="158"/>
      <c r="T320" s="158"/>
      <c r="U320" s="158"/>
      <c r="V320" s="158"/>
      <c r="W320" s="154"/>
      <c r="X320" s="157"/>
      <c r="Y320" s="157"/>
      <c r="Z320" s="157"/>
      <c r="AA320" s="157"/>
      <c r="AB320" s="157"/>
      <c r="AC320" s="157"/>
      <c r="AD320" s="158"/>
      <c r="AE320" s="158"/>
      <c r="AF320" s="158"/>
      <c r="AG320" s="158"/>
      <c r="AH320" s="158"/>
      <c r="AI320" s="158"/>
      <c r="AJ320" s="158"/>
      <c r="AK320" s="158"/>
      <c r="AL320" s="158"/>
      <c r="AM320" s="158"/>
      <c r="AN320" s="158"/>
      <c r="AO320" s="158"/>
      <c r="AP320" s="157"/>
      <c r="AQ320" s="158"/>
      <c r="AR320" s="158"/>
      <c r="AS320" s="158"/>
      <c r="AT320" s="158"/>
      <c r="AU320" s="158"/>
      <c r="AV320" s="158"/>
      <c r="AW320" s="154"/>
    </row>
    <row r="321" spans="1:49" s="163" customFormat="1" x14ac:dyDescent="0.25">
      <c r="A321" s="160"/>
      <c r="B321" s="160" t="s">
        <v>202</v>
      </c>
      <c r="C321" s="160"/>
      <c r="D321" s="160"/>
      <c r="E321" s="160"/>
      <c r="F321" s="160"/>
      <c r="G321" s="160"/>
      <c r="H321" s="161"/>
      <c r="I321" s="161"/>
      <c r="J321" s="161"/>
      <c r="K321" s="161"/>
      <c r="L321" s="161"/>
      <c r="M321" s="161"/>
      <c r="N321" s="161"/>
      <c r="O321" s="161"/>
      <c r="P321" s="161"/>
      <c r="Q321" s="161"/>
      <c r="R321" s="162"/>
      <c r="S321" s="162"/>
      <c r="T321" s="162"/>
      <c r="U321" s="162"/>
      <c r="V321" s="162"/>
      <c r="W321" s="160"/>
      <c r="X321" s="160" t="s">
        <v>202</v>
      </c>
      <c r="Y321" s="160"/>
      <c r="Z321" s="160"/>
      <c r="AA321" s="160"/>
      <c r="AB321" s="160"/>
      <c r="AC321" s="160"/>
      <c r="AD321" s="161"/>
      <c r="AE321" s="161"/>
      <c r="AF321" s="161"/>
      <c r="AG321" s="161"/>
      <c r="AH321" s="161"/>
      <c r="AI321" s="161"/>
      <c r="AJ321" s="161"/>
      <c r="AK321" s="161"/>
      <c r="AL321" s="161"/>
      <c r="AM321" s="161"/>
      <c r="AN321" s="161"/>
      <c r="AO321" s="161"/>
      <c r="AP321" s="162"/>
      <c r="AQ321" s="162"/>
      <c r="AR321" s="162"/>
      <c r="AS321" s="162"/>
      <c r="AT321" s="162"/>
      <c r="AU321" s="162"/>
      <c r="AV321" s="162"/>
      <c r="AW321" s="160"/>
    </row>
    <row r="322" spans="1:49" s="159" customFormat="1" ht="5.0999999999999996" customHeight="1" x14ac:dyDescent="0.25">
      <c r="A322" s="154"/>
      <c r="B322" s="157"/>
      <c r="C322" s="157"/>
      <c r="D322" s="157"/>
      <c r="E322" s="157"/>
      <c r="F322" s="157"/>
      <c r="G322" s="157"/>
      <c r="H322" s="158"/>
      <c r="I322" s="158"/>
      <c r="J322" s="158"/>
      <c r="K322" s="158"/>
      <c r="L322" s="158"/>
      <c r="M322" s="158"/>
      <c r="N322" s="158"/>
      <c r="O322" s="158"/>
      <c r="P322" s="158"/>
      <c r="Q322" s="158"/>
      <c r="R322" s="157"/>
      <c r="S322" s="158"/>
      <c r="T322" s="158"/>
      <c r="U322" s="158"/>
      <c r="V322" s="158"/>
      <c r="W322" s="154"/>
      <c r="X322" s="157"/>
      <c r="Y322" s="157"/>
      <c r="Z322" s="157"/>
      <c r="AA322" s="157"/>
      <c r="AB322" s="157"/>
      <c r="AC322" s="157"/>
      <c r="AD322" s="158"/>
      <c r="AE322" s="158"/>
      <c r="AF322" s="158"/>
      <c r="AG322" s="158"/>
      <c r="AH322" s="158"/>
      <c r="AI322" s="158"/>
      <c r="AJ322" s="158"/>
      <c r="AK322" s="158"/>
      <c r="AL322" s="158"/>
      <c r="AM322" s="158"/>
      <c r="AN322" s="158"/>
      <c r="AO322" s="158"/>
      <c r="AP322" s="157"/>
      <c r="AQ322" s="158"/>
      <c r="AR322" s="158"/>
      <c r="AS322" s="158"/>
      <c r="AT322" s="158"/>
      <c r="AU322" s="158"/>
      <c r="AV322" s="158"/>
      <c r="AW322" s="154"/>
    </row>
    <row r="323" spans="1:49" x14ac:dyDescent="0.25">
      <c r="B323" s="157"/>
      <c r="C323" s="164" t="s">
        <v>203</v>
      </c>
      <c r="D323" s="165"/>
      <c r="E323" s="165"/>
      <c r="F323" s="166"/>
      <c r="G323" s="177" t="str">
        <f>B321</f>
        <v>Period 1</v>
      </c>
      <c r="H323" s="168" t="str">
        <f>$G$29</f>
        <v>VND</v>
      </c>
      <c r="I323" s="168" t="s">
        <v>204</v>
      </c>
      <c r="J323" s="168" t="s">
        <v>177</v>
      </c>
      <c r="K323" s="168" t="s">
        <v>178</v>
      </c>
      <c r="N323" s="158"/>
      <c r="O323" s="158"/>
      <c r="P323" s="158"/>
      <c r="Q323" s="158"/>
      <c r="R323" s="157"/>
      <c r="S323" s="158"/>
      <c r="T323" s="158"/>
      <c r="U323" s="158"/>
      <c r="V323" s="158"/>
      <c r="X323" s="157"/>
      <c r="Y323" s="164" t="s">
        <v>205</v>
      </c>
      <c r="Z323" s="165"/>
      <c r="AA323" s="165"/>
      <c r="AB323" s="166"/>
      <c r="AC323" s="177" t="str">
        <f>X321</f>
        <v>Period 1</v>
      </c>
      <c r="AD323" s="168" t="str">
        <f>$G$29</f>
        <v>VND</v>
      </c>
      <c r="AE323" s="168" t="s">
        <v>206</v>
      </c>
      <c r="AF323" s="168" t="s">
        <v>177</v>
      </c>
      <c r="AG323" s="168" t="s">
        <v>207</v>
      </c>
      <c r="AI323" s="178"/>
      <c r="AJ323" s="178"/>
      <c r="AN323" s="15"/>
      <c r="AO323" s="158"/>
      <c r="AP323" s="158"/>
      <c r="AQ323" s="158"/>
      <c r="AR323" s="158"/>
      <c r="AS323" s="158"/>
      <c r="AT323" s="158"/>
      <c r="AU323" s="158"/>
      <c r="AV323" s="179"/>
    </row>
    <row r="324" spans="1:49" x14ac:dyDescent="0.25">
      <c r="B324" s="157"/>
      <c r="C324" s="170" t="s">
        <v>208</v>
      </c>
      <c r="D324" s="157"/>
      <c r="E324" s="157"/>
      <c r="F324" s="157"/>
      <c r="G324" s="180"/>
      <c r="H324" s="172">
        <f>IF(R$124="",0,-R$124)</f>
        <v>15892644.775253143</v>
      </c>
      <c r="I324" s="173"/>
      <c r="J324" s="173">
        <f>H324</f>
        <v>15892644.775253143</v>
      </c>
      <c r="K324" s="173"/>
      <c r="N324" s="158"/>
      <c r="O324" s="158"/>
      <c r="P324" s="158"/>
      <c r="Q324" s="158"/>
      <c r="R324" s="157"/>
      <c r="S324" s="158"/>
      <c r="T324" s="158"/>
      <c r="U324" s="158"/>
      <c r="V324" s="158"/>
      <c r="X324" s="157"/>
      <c r="Y324" s="170" t="s">
        <v>208</v>
      </c>
      <c r="Z324" s="157"/>
      <c r="AA324" s="157"/>
      <c r="AB324" s="157"/>
      <c r="AC324" s="180"/>
      <c r="AD324" s="172">
        <f>IF(AP$124="",0,-AP$124)</f>
        <v>0</v>
      </c>
      <c r="AE324" s="173"/>
      <c r="AF324" s="173">
        <f>AD324</f>
        <v>0</v>
      </c>
      <c r="AG324" s="173"/>
      <c r="AI324" s="178"/>
      <c r="AJ324" s="178"/>
      <c r="AN324" s="15"/>
      <c r="AO324" s="158"/>
      <c r="AP324" s="158"/>
      <c r="AQ324" s="158"/>
      <c r="AR324" s="158"/>
      <c r="AS324" s="158"/>
      <c r="AT324" s="158"/>
      <c r="AU324" s="158"/>
      <c r="AV324" s="158"/>
    </row>
    <row r="325" spans="1:49" x14ac:dyDescent="0.25">
      <c r="B325" s="157"/>
      <c r="C325" s="170" t="s">
        <v>209</v>
      </c>
      <c r="D325" s="157"/>
      <c r="E325" s="157"/>
      <c r="F325" s="157"/>
      <c r="G325" s="180"/>
      <c r="H325" s="172">
        <f>-H324</f>
        <v>-15892644.775253143</v>
      </c>
      <c r="I325" s="173">
        <f>H325</f>
        <v>-15892644.775253143</v>
      </c>
      <c r="J325" s="173"/>
      <c r="K325" s="173"/>
      <c r="N325" s="158"/>
      <c r="O325" s="158"/>
      <c r="P325" s="158"/>
      <c r="Q325" s="158"/>
      <c r="R325" s="157"/>
      <c r="S325" s="158"/>
      <c r="T325" s="158"/>
      <c r="U325" s="158"/>
      <c r="V325" s="158"/>
      <c r="X325" s="157"/>
      <c r="Y325" s="170" t="s">
        <v>210</v>
      </c>
      <c r="Z325" s="157"/>
      <c r="AA325" s="157"/>
      <c r="AB325" s="157"/>
      <c r="AC325" s="180"/>
      <c r="AD325" s="172">
        <f>-AD324</f>
        <v>0</v>
      </c>
      <c r="AE325" s="173">
        <f>AD325</f>
        <v>0</v>
      </c>
      <c r="AF325" s="173"/>
      <c r="AG325" s="173"/>
      <c r="AI325" s="178"/>
      <c r="AJ325" s="178"/>
      <c r="AN325" s="15"/>
      <c r="AO325" s="158"/>
      <c r="AP325" s="158"/>
      <c r="AQ325" s="158"/>
      <c r="AR325" s="158"/>
      <c r="AS325" s="158"/>
      <c r="AT325" s="158"/>
      <c r="AU325" s="158"/>
      <c r="AV325" s="158"/>
    </row>
    <row r="326" spans="1:49" ht="16.5" thickBot="1" x14ac:dyDescent="0.3">
      <c r="B326" s="157"/>
      <c r="C326" s="174"/>
      <c r="D326" s="175"/>
      <c r="E326" s="175"/>
      <c r="F326" s="175"/>
      <c r="G326" s="181"/>
      <c r="H326" s="176">
        <f>SUM(H324:H325)</f>
        <v>0</v>
      </c>
      <c r="I326" s="176">
        <f t="shared" ref="I326:K326" si="111">SUM(I324:I325)</f>
        <v>-15892644.775253143</v>
      </c>
      <c r="J326" s="176">
        <f t="shared" si="111"/>
        <v>15892644.775253143</v>
      </c>
      <c r="K326" s="176">
        <f t="shared" si="111"/>
        <v>0</v>
      </c>
      <c r="N326" s="158"/>
      <c r="O326" s="158"/>
      <c r="P326" s="158"/>
      <c r="Q326" s="158"/>
      <c r="R326" s="157"/>
      <c r="S326" s="158"/>
      <c r="T326" s="158"/>
      <c r="U326" s="158"/>
      <c r="V326" s="158"/>
      <c r="X326" s="157"/>
      <c r="Y326" s="174"/>
      <c r="Z326" s="175"/>
      <c r="AA326" s="175"/>
      <c r="AB326" s="175"/>
      <c r="AC326" s="181"/>
      <c r="AD326" s="176">
        <f>SUM(AD324:AD325)</f>
        <v>0</v>
      </c>
      <c r="AE326" s="176">
        <f t="shared" ref="AE326:AF326" si="112">SUM(AE324:AE325)</f>
        <v>0</v>
      </c>
      <c r="AF326" s="176">
        <f t="shared" si="112"/>
        <v>0</v>
      </c>
      <c r="AG326" s="176">
        <f>SUM(AG324:AG325)</f>
        <v>0</v>
      </c>
      <c r="AI326" s="178"/>
      <c r="AJ326" s="178"/>
      <c r="AN326" s="15"/>
      <c r="AO326" s="158"/>
      <c r="AP326" s="158"/>
      <c r="AQ326" s="158"/>
      <c r="AR326" s="158"/>
      <c r="AS326" s="158"/>
      <c r="AT326" s="158"/>
      <c r="AU326" s="158"/>
      <c r="AV326" s="182"/>
    </row>
    <row r="327" spans="1:49" s="159" customFormat="1" ht="5.0999999999999996" customHeight="1" thickTop="1" x14ac:dyDescent="0.25">
      <c r="A327" s="154"/>
      <c r="B327" s="157"/>
      <c r="C327" s="157"/>
      <c r="D327" s="157"/>
      <c r="E327" s="157"/>
      <c r="F327" s="157"/>
      <c r="G327" s="157"/>
      <c r="H327" s="158"/>
      <c r="I327" s="158"/>
      <c r="J327" s="158"/>
      <c r="K327" s="158"/>
      <c r="L327" s="158"/>
      <c r="M327" s="158"/>
      <c r="N327" s="158"/>
      <c r="O327" s="158"/>
      <c r="P327" s="158"/>
      <c r="Q327" s="158"/>
      <c r="R327" s="157"/>
      <c r="S327" s="158"/>
      <c r="T327" s="158"/>
      <c r="U327" s="158"/>
      <c r="V327" s="158"/>
      <c r="W327" s="154"/>
      <c r="X327" s="157"/>
      <c r="Y327" s="157"/>
      <c r="Z327" s="157"/>
      <c r="AA327" s="157"/>
      <c r="AB327" s="157"/>
      <c r="AC327" s="157"/>
      <c r="AD327" s="158"/>
      <c r="AE327" s="158"/>
      <c r="AF327" s="158"/>
      <c r="AG327" s="158"/>
      <c r="AH327" s="158"/>
      <c r="AI327" s="178"/>
      <c r="AJ327" s="178"/>
      <c r="AK327" s="17"/>
      <c r="AL327" s="17"/>
      <c r="AM327" s="17"/>
      <c r="AN327" s="15"/>
      <c r="AO327" s="158"/>
      <c r="AP327" s="158"/>
      <c r="AQ327" s="158"/>
      <c r="AR327" s="158"/>
      <c r="AS327" s="158"/>
      <c r="AT327" s="158"/>
      <c r="AU327" s="158"/>
      <c r="AV327" s="158"/>
      <c r="AW327" s="154"/>
    </row>
    <row r="328" spans="1:49" x14ac:dyDescent="0.25">
      <c r="B328" s="157"/>
      <c r="C328" s="164" t="s">
        <v>211</v>
      </c>
      <c r="D328" s="165"/>
      <c r="E328" s="165"/>
      <c r="F328" s="166"/>
      <c r="G328" s="177" t="str">
        <f>B321</f>
        <v>Period 1</v>
      </c>
      <c r="H328" s="168" t="str">
        <f>$G$29</f>
        <v>VND</v>
      </c>
      <c r="I328" s="168" t="s">
        <v>204</v>
      </c>
      <c r="J328" s="168" t="s">
        <v>212</v>
      </c>
      <c r="K328" s="168" t="s">
        <v>213</v>
      </c>
      <c r="N328" s="178"/>
      <c r="R328" s="15"/>
      <c r="S328" s="158"/>
      <c r="T328" s="158"/>
      <c r="U328" s="158"/>
      <c r="V328" s="158"/>
      <c r="X328" s="157"/>
      <c r="Y328" s="164" t="s">
        <v>211</v>
      </c>
      <c r="Z328" s="165"/>
      <c r="AA328" s="165"/>
      <c r="AB328" s="166"/>
      <c r="AC328" s="177" t="str">
        <f>X321</f>
        <v>Period 1</v>
      </c>
      <c r="AD328" s="168" t="str">
        <f>$G$29</f>
        <v>VND</v>
      </c>
      <c r="AE328" s="168" t="s">
        <v>204</v>
      </c>
      <c r="AF328" s="168" t="s">
        <v>214</v>
      </c>
      <c r="AG328" s="168" t="s">
        <v>215</v>
      </c>
      <c r="AI328" s="178"/>
      <c r="AJ328" s="178"/>
      <c r="AN328" s="15"/>
      <c r="AO328" s="158"/>
      <c r="AP328" s="158"/>
      <c r="AQ328" s="158"/>
      <c r="AR328" s="158"/>
      <c r="AS328" s="158"/>
      <c r="AT328" s="158"/>
      <c r="AU328" s="158"/>
      <c r="AV328" s="158"/>
    </row>
    <row r="329" spans="1:49" x14ac:dyDescent="0.25">
      <c r="B329" s="157"/>
      <c r="C329" s="170" t="s">
        <v>216</v>
      </c>
      <c r="D329" s="157"/>
      <c r="E329" s="157"/>
      <c r="F329" s="157"/>
      <c r="G329" s="180"/>
      <c r="H329" s="172">
        <f>IF(O$124="",0,O$124)</f>
        <v>2162303.3490960719</v>
      </c>
      <c r="I329" s="173"/>
      <c r="J329" s="173">
        <f>H329</f>
        <v>2162303.3490960719</v>
      </c>
      <c r="K329" s="173"/>
      <c r="R329" s="15"/>
      <c r="S329" s="158"/>
      <c r="T329" s="158"/>
      <c r="U329" s="158"/>
      <c r="V329" s="158"/>
      <c r="X329" s="157"/>
      <c r="Y329" s="170" t="s">
        <v>216</v>
      </c>
      <c r="Z329" s="157"/>
      <c r="AA329" s="157"/>
      <c r="AB329" s="157"/>
      <c r="AC329" s="180"/>
      <c r="AD329" s="172">
        <f>IF(AL$124="",0,AL$124)</f>
        <v>0</v>
      </c>
      <c r="AE329" s="173"/>
      <c r="AF329" s="173">
        <f>AD329</f>
        <v>0</v>
      </c>
      <c r="AG329" s="173"/>
      <c r="AN329" s="15"/>
      <c r="AO329" s="158"/>
      <c r="AP329" s="158"/>
      <c r="AQ329" s="158"/>
      <c r="AR329" s="158"/>
      <c r="AS329" s="158"/>
      <c r="AT329" s="158"/>
      <c r="AU329" s="158"/>
      <c r="AV329" s="158"/>
    </row>
    <row r="330" spans="1:49" x14ac:dyDescent="0.25">
      <c r="B330" s="157"/>
      <c r="C330" s="170" t="s">
        <v>186</v>
      </c>
      <c r="D330" s="157"/>
      <c r="E330" s="157"/>
      <c r="F330" s="157"/>
      <c r="G330" s="180"/>
      <c r="H330" s="172">
        <f>-H329</f>
        <v>-2162303.3490960719</v>
      </c>
      <c r="I330" s="173">
        <f>H330</f>
        <v>-2162303.3490960719</v>
      </c>
      <c r="J330" s="173"/>
      <c r="K330" s="173"/>
      <c r="R330" s="15"/>
      <c r="S330" s="158"/>
      <c r="T330" s="158"/>
      <c r="U330" s="158"/>
      <c r="V330" s="158"/>
      <c r="X330" s="157"/>
      <c r="Y330" s="170" t="s">
        <v>186</v>
      </c>
      <c r="Z330" s="157"/>
      <c r="AA330" s="157"/>
      <c r="AB330" s="157"/>
      <c r="AC330" s="180"/>
      <c r="AD330" s="172">
        <f>-AD329</f>
        <v>0</v>
      </c>
      <c r="AE330" s="173">
        <f>AD330</f>
        <v>0</v>
      </c>
      <c r="AF330" s="173"/>
      <c r="AG330" s="173"/>
      <c r="AN330" s="15"/>
      <c r="AO330" s="158"/>
      <c r="AP330" s="158"/>
      <c r="AQ330" s="158"/>
      <c r="AR330" s="158"/>
      <c r="AS330" s="158"/>
      <c r="AT330" s="158"/>
      <c r="AU330" s="158"/>
      <c r="AV330" s="158"/>
    </row>
    <row r="331" spans="1:49" ht="16.5" thickBot="1" x14ac:dyDescent="0.3">
      <c r="B331" s="157"/>
      <c r="C331" s="174"/>
      <c r="D331" s="175"/>
      <c r="E331" s="175"/>
      <c r="F331" s="175"/>
      <c r="G331" s="181"/>
      <c r="H331" s="176">
        <f>SUM(H329:H330)</f>
        <v>0</v>
      </c>
      <c r="I331" s="176">
        <f t="shared" ref="I331:K331" si="113">SUM(I329:I330)</f>
        <v>-2162303.3490960719</v>
      </c>
      <c r="J331" s="176">
        <f t="shared" si="113"/>
        <v>2162303.3490960719</v>
      </c>
      <c r="K331" s="176">
        <f t="shared" si="113"/>
        <v>0</v>
      </c>
      <c r="R331" s="15"/>
      <c r="S331" s="158"/>
      <c r="T331" s="158"/>
      <c r="U331" s="158"/>
      <c r="V331" s="158"/>
      <c r="X331" s="157"/>
      <c r="Y331" s="174"/>
      <c r="Z331" s="175"/>
      <c r="AA331" s="175"/>
      <c r="AB331" s="175"/>
      <c r="AC331" s="181"/>
      <c r="AD331" s="176">
        <f>SUM(AD329:AD330)</f>
        <v>0</v>
      </c>
      <c r="AE331" s="176">
        <f t="shared" ref="AE331:AF331" si="114">SUM(AE329:AE330)</f>
        <v>0</v>
      </c>
      <c r="AF331" s="176">
        <f t="shared" si="114"/>
        <v>0</v>
      </c>
      <c r="AG331" s="176">
        <f>SUM(AG329:AG330)</f>
        <v>0</v>
      </c>
      <c r="AN331" s="15"/>
      <c r="AO331" s="158"/>
      <c r="AP331" s="158"/>
      <c r="AQ331" s="158"/>
      <c r="AR331" s="158"/>
      <c r="AS331" s="158"/>
      <c r="AT331" s="158"/>
      <c r="AU331" s="158"/>
      <c r="AV331" s="158"/>
    </row>
    <row r="332" spans="1:49" ht="16.5" thickTop="1" x14ac:dyDescent="0.25">
      <c r="B332" s="157"/>
      <c r="C332" s="170" t="s">
        <v>217</v>
      </c>
      <c r="D332" s="157"/>
      <c r="E332" s="157"/>
      <c r="F332" s="157"/>
      <c r="G332" s="157"/>
      <c r="H332" s="183">
        <f>-H333</f>
        <v>0</v>
      </c>
      <c r="I332" s="184">
        <f>H332</f>
        <v>0</v>
      </c>
      <c r="J332" s="184"/>
      <c r="K332" s="184"/>
      <c r="R332" s="15"/>
      <c r="S332" s="158"/>
      <c r="T332" s="158"/>
      <c r="U332" s="158"/>
      <c r="V332" s="158"/>
      <c r="X332" s="157"/>
      <c r="Y332" s="170" t="s">
        <v>217</v>
      </c>
      <c r="Z332" s="157"/>
      <c r="AA332" s="157"/>
      <c r="AB332" s="157"/>
      <c r="AC332" s="157"/>
      <c r="AD332" s="183">
        <f>-AD333</f>
        <v>0</v>
      </c>
      <c r="AE332" s="184">
        <f>AD332</f>
        <v>0</v>
      </c>
      <c r="AF332" s="184"/>
      <c r="AG332" s="184"/>
      <c r="AN332" s="15"/>
      <c r="AO332" s="158"/>
      <c r="AP332" s="158"/>
      <c r="AQ332" s="158"/>
      <c r="AR332" s="158"/>
      <c r="AS332" s="158"/>
      <c r="AT332" s="158"/>
      <c r="AU332" s="158"/>
      <c r="AV332" s="158"/>
    </row>
    <row r="333" spans="1:49" x14ac:dyDescent="0.25">
      <c r="B333" s="157"/>
      <c r="C333" s="170" t="s">
        <v>218</v>
      </c>
      <c r="D333" s="157"/>
      <c r="E333" s="157"/>
      <c r="F333" s="157"/>
      <c r="G333" s="157"/>
      <c r="H333" s="172">
        <f>IF(N$124="",0,N$124)</f>
        <v>0</v>
      </c>
      <c r="I333" s="173">
        <f>H333</f>
        <v>0</v>
      </c>
      <c r="J333" s="173"/>
      <c r="K333" s="173">
        <f>H333</f>
        <v>0</v>
      </c>
      <c r="R333" s="15"/>
      <c r="S333" s="158"/>
      <c r="T333" s="158"/>
      <c r="U333" s="158"/>
      <c r="V333" s="158"/>
      <c r="X333" s="157"/>
      <c r="Y333" s="170" t="s">
        <v>218</v>
      </c>
      <c r="Z333" s="157"/>
      <c r="AA333" s="157"/>
      <c r="AB333" s="157"/>
      <c r="AC333" s="157"/>
      <c r="AD333" s="172">
        <f>IF(AK$124="",0,AK$124)</f>
        <v>0</v>
      </c>
      <c r="AE333" s="173">
        <f>AD333</f>
        <v>0</v>
      </c>
      <c r="AF333" s="173"/>
      <c r="AG333" s="173">
        <f>AD333</f>
        <v>0</v>
      </c>
      <c r="AN333" s="15"/>
      <c r="AO333" s="158"/>
      <c r="AP333" s="158"/>
      <c r="AQ333" s="158"/>
      <c r="AR333" s="158"/>
      <c r="AS333" s="158"/>
      <c r="AT333" s="158"/>
      <c r="AU333" s="158"/>
      <c r="AV333" s="158"/>
    </row>
    <row r="334" spans="1:49" ht="16.5" thickBot="1" x14ac:dyDescent="0.3">
      <c r="B334" s="157"/>
      <c r="C334" s="174"/>
      <c r="D334" s="175"/>
      <c r="E334" s="175"/>
      <c r="F334" s="175"/>
      <c r="G334" s="181"/>
      <c r="H334" s="176">
        <f>SUM(H332:H333)</f>
        <v>0</v>
      </c>
      <c r="I334" s="176">
        <f>SUM(I332:I333)</f>
        <v>0</v>
      </c>
      <c r="J334" s="176">
        <f>SUM(J332:J333)</f>
        <v>0</v>
      </c>
      <c r="K334" s="176">
        <f>SUM(K332:K333)</f>
        <v>0</v>
      </c>
      <c r="R334" s="15"/>
      <c r="S334" s="158"/>
      <c r="T334" s="158"/>
      <c r="U334" s="158"/>
      <c r="V334" s="158"/>
      <c r="X334" s="157"/>
      <c r="Y334" s="174"/>
      <c r="Z334" s="175"/>
      <c r="AA334" s="175"/>
      <c r="AB334" s="175"/>
      <c r="AC334" s="181"/>
      <c r="AD334" s="176">
        <f>SUM(AD332:AD333)</f>
        <v>0</v>
      </c>
      <c r="AE334" s="176">
        <f>SUM(AE332:AE333)</f>
        <v>0</v>
      </c>
      <c r="AF334" s="176">
        <f>SUM(AF332:AF333)</f>
        <v>0</v>
      </c>
      <c r="AG334" s="176">
        <f>SUM(AG332:AG333)</f>
        <v>0</v>
      </c>
      <c r="AN334" s="15"/>
      <c r="AO334" s="158"/>
      <c r="AP334" s="158"/>
      <c r="AQ334" s="158"/>
      <c r="AR334" s="158"/>
      <c r="AS334" s="158"/>
      <c r="AT334" s="158"/>
      <c r="AU334" s="158"/>
      <c r="AV334" s="158"/>
    </row>
    <row r="335" spans="1:49" s="159" customFormat="1" ht="5.0999999999999996" customHeight="1" thickTop="1" x14ac:dyDescent="0.25">
      <c r="A335" s="154"/>
      <c r="B335" s="157"/>
      <c r="C335" s="157"/>
      <c r="D335" s="157"/>
      <c r="E335" s="157"/>
      <c r="F335" s="157"/>
      <c r="G335" s="157"/>
      <c r="H335" s="158"/>
      <c r="I335" s="158"/>
      <c r="J335" s="158"/>
      <c r="K335" s="158"/>
      <c r="L335" s="158"/>
      <c r="M335" s="158"/>
      <c r="N335" s="158"/>
      <c r="O335" s="158"/>
      <c r="P335" s="158"/>
      <c r="Q335" s="158"/>
      <c r="R335" s="157"/>
      <c r="S335" s="158"/>
      <c r="T335" s="158"/>
      <c r="U335" s="158"/>
      <c r="V335" s="158"/>
      <c r="W335" s="154"/>
      <c r="X335" s="157"/>
      <c r="Y335" s="157"/>
      <c r="Z335" s="157"/>
      <c r="AA335" s="157"/>
      <c r="AB335" s="157"/>
      <c r="AC335" s="157"/>
      <c r="AD335" s="158"/>
      <c r="AE335" s="158"/>
      <c r="AF335" s="158"/>
      <c r="AG335" s="158"/>
      <c r="AH335" s="158"/>
      <c r="AI335" s="158"/>
      <c r="AJ335" s="158"/>
      <c r="AK335" s="158"/>
      <c r="AL335" s="158"/>
      <c r="AM335" s="158"/>
      <c r="AN335" s="157"/>
      <c r="AO335" s="158"/>
      <c r="AP335" s="158"/>
      <c r="AQ335" s="158"/>
      <c r="AR335" s="158"/>
      <c r="AS335" s="158"/>
      <c r="AT335" s="158"/>
      <c r="AU335" s="158"/>
      <c r="AV335" s="158"/>
      <c r="AW335" s="154"/>
    </row>
    <row r="336" spans="1:49" s="163" customFormat="1" x14ac:dyDescent="0.25">
      <c r="A336" s="160"/>
      <c r="B336" s="160" t="s">
        <v>219</v>
      </c>
      <c r="C336" s="160"/>
      <c r="D336" s="160"/>
      <c r="E336" s="160"/>
      <c r="F336" s="160"/>
      <c r="G336" s="160"/>
      <c r="H336" s="161"/>
      <c r="I336" s="161"/>
      <c r="J336" s="161"/>
      <c r="K336" s="161"/>
      <c r="L336" s="161"/>
      <c r="M336" s="161"/>
      <c r="N336" s="161"/>
      <c r="O336" s="161"/>
      <c r="P336" s="161"/>
      <c r="Q336" s="161"/>
      <c r="R336" s="162"/>
      <c r="S336" s="162"/>
      <c r="T336" s="162"/>
      <c r="U336" s="162"/>
      <c r="V336" s="162"/>
      <c r="W336" s="160"/>
      <c r="X336" s="160" t="s">
        <v>219</v>
      </c>
      <c r="Y336" s="160"/>
      <c r="Z336" s="160"/>
      <c r="AA336" s="160"/>
      <c r="AB336" s="160"/>
      <c r="AC336" s="160"/>
      <c r="AD336" s="161"/>
      <c r="AE336" s="161"/>
      <c r="AF336" s="161"/>
      <c r="AG336" s="161"/>
      <c r="AH336" s="161"/>
      <c r="AI336" s="161"/>
      <c r="AJ336" s="161"/>
      <c r="AK336" s="161"/>
      <c r="AL336" s="161"/>
      <c r="AM336" s="161"/>
      <c r="AN336" s="161"/>
      <c r="AO336" s="161"/>
      <c r="AP336" s="162"/>
      <c r="AQ336" s="162"/>
      <c r="AR336" s="162"/>
      <c r="AS336" s="162"/>
      <c r="AT336" s="162"/>
      <c r="AU336" s="162"/>
      <c r="AV336" s="162"/>
      <c r="AW336" s="160"/>
    </row>
    <row r="337" spans="1:49" s="159" customFormat="1" ht="5.0999999999999996" customHeight="1" x14ac:dyDescent="0.25">
      <c r="A337" s="154"/>
      <c r="B337" s="157"/>
      <c r="C337" s="157"/>
      <c r="D337" s="157"/>
      <c r="E337" s="157"/>
      <c r="F337" s="157"/>
      <c r="G337" s="157"/>
      <c r="H337" s="158"/>
      <c r="I337" s="158"/>
      <c r="J337" s="158"/>
      <c r="K337" s="158"/>
      <c r="L337" s="158"/>
      <c r="M337" s="158"/>
      <c r="N337" s="158"/>
      <c r="O337" s="158"/>
      <c r="P337" s="158"/>
      <c r="Q337" s="158"/>
      <c r="R337" s="157"/>
      <c r="S337" s="158"/>
      <c r="T337" s="158"/>
      <c r="U337" s="158"/>
      <c r="V337" s="158"/>
      <c r="W337" s="154"/>
      <c r="X337" s="157"/>
      <c r="Y337" s="157"/>
      <c r="Z337" s="157"/>
      <c r="AA337" s="157"/>
      <c r="AB337" s="157"/>
      <c r="AC337" s="157"/>
      <c r="AD337" s="158"/>
      <c r="AE337" s="158"/>
      <c r="AF337" s="158"/>
      <c r="AG337" s="158"/>
      <c r="AH337" s="158"/>
      <c r="AI337" s="158"/>
      <c r="AJ337" s="158"/>
      <c r="AK337" s="158"/>
      <c r="AL337" s="158"/>
      <c r="AM337" s="158"/>
      <c r="AN337" s="158"/>
      <c r="AO337" s="158"/>
      <c r="AP337" s="157"/>
      <c r="AQ337" s="158"/>
      <c r="AR337" s="158"/>
      <c r="AS337" s="158"/>
      <c r="AT337" s="158"/>
      <c r="AU337" s="158"/>
      <c r="AV337" s="158"/>
      <c r="AW337" s="154"/>
    </row>
    <row r="338" spans="1:49" x14ac:dyDescent="0.25">
      <c r="B338" s="157"/>
      <c r="C338" s="164" t="s">
        <v>205</v>
      </c>
      <c r="D338" s="165"/>
      <c r="E338" s="165"/>
      <c r="F338" s="166"/>
      <c r="G338" s="177" t="str">
        <f>B336</f>
        <v>Period 2</v>
      </c>
      <c r="H338" s="168" t="str">
        <f>$G$29</f>
        <v>VND</v>
      </c>
      <c r="I338" s="168" t="s">
        <v>176</v>
      </c>
      <c r="J338" s="168" t="s">
        <v>177</v>
      </c>
      <c r="K338" s="168" t="s">
        <v>220</v>
      </c>
      <c r="N338" s="158"/>
      <c r="O338" s="158"/>
      <c r="P338" s="158"/>
      <c r="Q338" s="158"/>
      <c r="R338" s="157"/>
      <c r="S338" s="158"/>
      <c r="T338" s="158"/>
      <c r="U338" s="158"/>
      <c r="V338" s="158"/>
      <c r="X338" s="157"/>
      <c r="Y338" s="164" t="s">
        <v>221</v>
      </c>
      <c r="Z338" s="165"/>
      <c r="AA338" s="165"/>
      <c r="AB338" s="166"/>
      <c r="AC338" s="177" t="str">
        <f>X336</f>
        <v>Period 2</v>
      </c>
      <c r="AD338" s="168" t="str">
        <f>$G$29</f>
        <v>VND</v>
      </c>
      <c r="AE338" s="168" t="s">
        <v>176</v>
      </c>
      <c r="AF338" s="168" t="s">
        <v>177</v>
      </c>
      <c r="AG338" s="168" t="s">
        <v>178</v>
      </c>
      <c r="AI338" s="178"/>
      <c r="AJ338" s="178"/>
      <c r="AN338" s="15"/>
      <c r="AO338" s="158"/>
      <c r="AP338" s="158"/>
      <c r="AQ338" s="158"/>
      <c r="AR338" s="158"/>
      <c r="AS338" s="158"/>
      <c r="AT338" s="158"/>
      <c r="AU338" s="158"/>
      <c r="AV338" s="179"/>
    </row>
    <row r="339" spans="1:49" x14ac:dyDescent="0.25">
      <c r="B339" s="157"/>
      <c r="C339" s="170" t="s">
        <v>208</v>
      </c>
      <c r="D339" s="157"/>
      <c r="E339" s="157"/>
      <c r="F339" s="157"/>
      <c r="G339" s="180"/>
      <c r="H339" s="172">
        <f>IF(R$125="",0,-R$125)</f>
        <v>15892644.775253143</v>
      </c>
      <c r="I339" s="173"/>
      <c r="J339" s="173">
        <f>H339</f>
        <v>15892644.775253143</v>
      </c>
      <c r="K339" s="173"/>
      <c r="N339" s="158"/>
      <c r="O339" s="158"/>
      <c r="P339" s="158"/>
      <c r="Q339" s="158"/>
      <c r="R339" s="157"/>
      <c r="S339" s="158"/>
      <c r="T339" s="158"/>
      <c r="U339" s="158"/>
      <c r="V339" s="158"/>
      <c r="X339" s="157"/>
      <c r="Y339" s="170" t="s">
        <v>208</v>
      </c>
      <c r="Z339" s="157"/>
      <c r="AA339" s="157"/>
      <c r="AB339" s="157"/>
      <c r="AC339" s="180"/>
      <c r="AD339" s="172">
        <f>IF(AP$125="",0,-AP$125)</f>
        <v>0</v>
      </c>
      <c r="AE339" s="173"/>
      <c r="AF339" s="173">
        <f>AD339</f>
        <v>0</v>
      </c>
      <c r="AG339" s="173"/>
      <c r="AI339" s="178"/>
      <c r="AJ339" s="178"/>
      <c r="AN339" s="15"/>
      <c r="AO339" s="158"/>
      <c r="AP339" s="158"/>
      <c r="AQ339" s="158"/>
      <c r="AR339" s="158"/>
      <c r="AS339" s="158"/>
      <c r="AT339" s="158"/>
      <c r="AU339" s="158"/>
      <c r="AV339" s="158"/>
    </row>
    <row r="340" spans="1:49" x14ac:dyDescent="0.25">
      <c r="B340" s="157"/>
      <c r="C340" s="170" t="s">
        <v>209</v>
      </c>
      <c r="D340" s="157"/>
      <c r="E340" s="157"/>
      <c r="F340" s="157"/>
      <c r="G340" s="180"/>
      <c r="H340" s="172">
        <f>-H339</f>
        <v>-15892644.775253143</v>
      </c>
      <c r="I340" s="173">
        <f>H340</f>
        <v>-15892644.775253143</v>
      </c>
      <c r="J340" s="173"/>
      <c r="K340" s="173"/>
      <c r="N340" s="158"/>
      <c r="O340" s="158"/>
      <c r="P340" s="158"/>
      <c r="Q340" s="158"/>
      <c r="R340" s="157"/>
      <c r="S340" s="158"/>
      <c r="T340" s="158"/>
      <c r="U340" s="158"/>
      <c r="V340" s="158"/>
      <c r="X340" s="157"/>
      <c r="Y340" s="170" t="s">
        <v>209</v>
      </c>
      <c r="Z340" s="157"/>
      <c r="AA340" s="157"/>
      <c r="AB340" s="157"/>
      <c r="AC340" s="180"/>
      <c r="AD340" s="172">
        <f>-AD339</f>
        <v>0</v>
      </c>
      <c r="AE340" s="173">
        <f>AD340</f>
        <v>0</v>
      </c>
      <c r="AF340" s="173"/>
      <c r="AG340" s="173"/>
      <c r="AI340" s="178"/>
      <c r="AJ340" s="178"/>
      <c r="AN340" s="15"/>
      <c r="AO340" s="158"/>
      <c r="AP340" s="158"/>
      <c r="AQ340" s="158"/>
      <c r="AR340" s="158"/>
      <c r="AS340" s="158"/>
      <c r="AT340" s="158"/>
      <c r="AU340" s="158"/>
      <c r="AV340" s="158"/>
    </row>
    <row r="341" spans="1:49" ht="16.5" thickBot="1" x14ac:dyDescent="0.3">
      <c r="B341" s="157"/>
      <c r="C341" s="174"/>
      <c r="D341" s="175"/>
      <c r="E341" s="175"/>
      <c r="F341" s="175"/>
      <c r="G341" s="181"/>
      <c r="H341" s="176">
        <f>SUM(H339:H340)</f>
        <v>0</v>
      </c>
      <c r="I341" s="176">
        <f t="shared" ref="I341:K341" si="115">SUM(I339:I340)</f>
        <v>-15892644.775253143</v>
      </c>
      <c r="J341" s="176">
        <f t="shared" si="115"/>
        <v>15892644.775253143</v>
      </c>
      <c r="K341" s="176">
        <f t="shared" si="115"/>
        <v>0</v>
      </c>
      <c r="N341" s="158"/>
      <c r="O341" s="158"/>
      <c r="P341" s="158"/>
      <c r="Q341" s="158"/>
      <c r="R341" s="157"/>
      <c r="S341" s="158"/>
      <c r="T341" s="158"/>
      <c r="U341" s="158"/>
      <c r="V341" s="158"/>
      <c r="X341" s="157"/>
      <c r="Y341" s="174"/>
      <c r="Z341" s="175"/>
      <c r="AA341" s="175"/>
      <c r="AB341" s="175"/>
      <c r="AC341" s="181"/>
      <c r="AD341" s="176">
        <f>SUM(AD339:AD340)</f>
        <v>0</v>
      </c>
      <c r="AE341" s="176">
        <f t="shared" ref="AE341:AF341" si="116">SUM(AE339:AE340)</f>
        <v>0</v>
      </c>
      <c r="AF341" s="176">
        <f t="shared" si="116"/>
        <v>0</v>
      </c>
      <c r="AG341" s="176">
        <f>SUM(AG339:AG340)</f>
        <v>0</v>
      </c>
      <c r="AI341" s="178"/>
      <c r="AJ341" s="178"/>
      <c r="AN341" s="15"/>
      <c r="AO341" s="158"/>
      <c r="AP341" s="158"/>
      <c r="AQ341" s="158"/>
      <c r="AR341" s="158"/>
      <c r="AS341" s="158"/>
      <c r="AT341" s="158"/>
      <c r="AU341" s="158"/>
      <c r="AV341" s="182"/>
    </row>
    <row r="342" spans="1:49" s="159" customFormat="1" ht="5.0999999999999996" customHeight="1" thickTop="1" x14ac:dyDescent="0.25">
      <c r="A342" s="154"/>
      <c r="B342" s="157"/>
      <c r="C342" s="157"/>
      <c r="D342" s="157"/>
      <c r="E342" s="157"/>
      <c r="F342" s="157"/>
      <c r="G342" s="157"/>
      <c r="H342" s="158"/>
      <c r="I342" s="158"/>
      <c r="J342" s="158"/>
      <c r="K342" s="158"/>
      <c r="L342" s="158"/>
      <c r="M342" s="158"/>
      <c r="N342" s="158"/>
      <c r="O342" s="158"/>
      <c r="P342" s="158"/>
      <c r="Q342" s="158"/>
      <c r="R342" s="157"/>
      <c r="S342" s="158"/>
      <c r="T342" s="158"/>
      <c r="U342" s="158"/>
      <c r="V342" s="158"/>
      <c r="W342" s="154"/>
      <c r="X342" s="157"/>
      <c r="Y342" s="157"/>
      <c r="Z342" s="157"/>
      <c r="AA342" s="157"/>
      <c r="AB342" s="157"/>
      <c r="AC342" s="157"/>
      <c r="AD342" s="158"/>
      <c r="AE342" s="158"/>
      <c r="AF342" s="158"/>
      <c r="AG342" s="158"/>
      <c r="AH342" s="158"/>
      <c r="AI342" s="178"/>
      <c r="AJ342" s="178"/>
      <c r="AK342" s="17"/>
      <c r="AL342" s="17"/>
      <c r="AM342" s="17"/>
      <c r="AN342" s="15"/>
      <c r="AO342" s="158"/>
      <c r="AP342" s="158"/>
      <c r="AQ342" s="158"/>
      <c r="AR342" s="158"/>
      <c r="AS342" s="158"/>
      <c r="AT342" s="158"/>
      <c r="AU342" s="158"/>
      <c r="AV342" s="158"/>
      <c r="AW342" s="154"/>
    </row>
    <row r="343" spans="1:49" x14ac:dyDescent="0.25">
      <c r="B343" s="157"/>
      <c r="C343" s="164" t="s">
        <v>211</v>
      </c>
      <c r="D343" s="165"/>
      <c r="E343" s="165"/>
      <c r="F343" s="166"/>
      <c r="G343" s="177" t="str">
        <f>B336</f>
        <v>Period 2</v>
      </c>
      <c r="H343" s="168" t="str">
        <f>$G$29</f>
        <v>VND</v>
      </c>
      <c r="I343" s="168" t="s">
        <v>222</v>
      </c>
      <c r="J343" s="168" t="s">
        <v>177</v>
      </c>
      <c r="K343" s="168" t="s">
        <v>178</v>
      </c>
      <c r="N343" s="178"/>
      <c r="R343" s="15"/>
      <c r="S343" s="158"/>
      <c r="T343" s="158"/>
      <c r="U343" s="158"/>
      <c r="V343" s="158"/>
      <c r="X343" s="157"/>
      <c r="Y343" s="164" t="s">
        <v>223</v>
      </c>
      <c r="Z343" s="165"/>
      <c r="AA343" s="165"/>
      <c r="AB343" s="166"/>
      <c r="AC343" s="177" t="str">
        <f>X336</f>
        <v>Period 2</v>
      </c>
      <c r="AD343" s="168" t="str">
        <f>$G$29</f>
        <v>VND</v>
      </c>
      <c r="AE343" s="168" t="s">
        <v>224</v>
      </c>
      <c r="AF343" s="168" t="s">
        <v>177</v>
      </c>
      <c r="AG343" s="168" t="s">
        <v>178</v>
      </c>
      <c r="AI343" s="178"/>
      <c r="AJ343" s="178"/>
      <c r="AN343" s="15"/>
      <c r="AO343" s="158"/>
      <c r="AP343" s="158"/>
      <c r="AQ343" s="158"/>
      <c r="AR343" s="158"/>
      <c r="AS343" s="158"/>
      <c r="AT343" s="158"/>
      <c r="AU343" s="158"/>
      <c r="AV343" s="158"/>
    </row>
    <row r="344" spans="1:49" x14ac:dyDescent="0.25">
      <c r="B344" s="157"/>
      <c r="C344" s="170" t="s">
        <v>225</v>
      </c>
      <c r="D344" s="157"/>
      <c r="E344" s="157"/>
      <c r="F344" s="157"/>
      <c r="G344" s="180"/>
      <c r="H344" s="172">
        <f>IF(O$125="",0,O$125)</f>
        <v>1446200.3208651962</v>
      </c>
      <c r="I344" s="173"/>
      <c r="J344" s="173">
        <f>H344</f>
        <v>1446200.3208651962</v>
      </c>
      <c r="K344" s="173"/>
      <c r="R344" s="15"/>
      <c r="S344" s="158"/>
      <c r="T344" s="158"/>
      <c r="U344" s="158"/>
      <c r="V344" s="158"/>
      <c r="X344" s="157"/>
      <c r="Y344" s="170" t="s">
        <v>225</v>
      </c>
      <c r="Z344" s="157"/>
      <c r="AA344" s="157"/>
      <c r="AB344" s="157"/>
      <c r="AC344" s="180"/>
      <c r="AD344" s="172">
        <f>IF(AL$125="",0,AL$125)</f>
        <v>0</v>
      </c>
      <c r="AE344" s="173"/>
      <c r="AF344" s="173">
        <f>AD344</f>
        <v>0</v>
      </c>
      <c r="AG344" s="173"/>
      <c r="AN344" s="15"/>
      <c r="AO344" s="158"/>
      <c r="AP344" s="158"/>
      <c r="AQ344" s="158"/>
      <c r="AR344" s="158"/>
      <c r="AS344" s="158"/>
      <c r="AT344" s="158"/>
      <c r="AU344" s="158"/>
      <c r="AV344" s="158"/>
    </row>
    <row r="345" spans="1:49" x14ac:dyDescent="0.25">
      <c r="B345" s="157"/>
      <c r="C345" s="170" t="s">
        <v>186</v>
      </c>
      <c r="D345" s="157"/>
      <c r="E345" s="157"/>
      <c r="F345" s="157"/>
      <c r="G345" s="180"/>
      <c r="H345" s="172">
        <f>-H344</f>
        <v>-1446200.3208651962</v>
      </c>
      <c r="I345" s="173">
        <f>H345</f>
        <v>-1446200.3208651962</v>
      </c>
      <c r="J345" s="173"/>
      <c r="K345" s="173"/>
      <c r="R345" s="15"/>
      <c r="S345" s="158"/>
      <c r="T345" s="158"/>
      <c r="U345" s="158"/>
      <c r="V345" s="158"/>
      <c r="X345" s="157"/>
      <c r="Y345" s="170" t="s">
        <v>186</v>
      </c>
      <c r="Z345" s="157"/>
      <c r="AA345" s="157"/>
      <c r="AB345" s="157"/>
      <c r="AC345" s="180"/>
      <c r="AD345" s="172">
        <f>-AD344</f>
        <v>0</v>
      </c>
      <c r="AE345" s="173">
        <f>AD345</f>
        <v>0</v>
      </c>
      <c r="AF345" s="173"/>
      <c r="AG345" s="173"/>
      <c r="AN345" s="15"/>
      <c r="AO345" s="158"/>
      <c r="AP345" s="158"/>
      <c r="AQ345" s="158"/>
      <c r="AR345" s="158"/>
      <c r="AS345" s="158"/>
      <c r="AT345" s="158"/>
      <c r="AU345" s="158"/>
      <c r="AV345" s="158"/>
    </row>
    <row r="346" spans="1:49" ht="16.5" thickBot="1" x14ac:dyDescent="0.3">
      <c r="B346" s="157"/>
      <c r="C346" s="174"/>
      <c r="D346" s="175"/>
      <c r="E346" s="175"/>
      <c r="F346" s="175"/>
      <c r="G346" s="181"/>
      <c r="H346" s="176">
        <f>SUM(H344:H345)</f>
        <v>0</v>
      </c>
      <c r="I346" s="176">
        <f t="shared" ref="I346:K346" si="117">SUM(I344:I345)</f>
        <v>-1446200.3208651962</v>
      </c>
      <c r="J346" s="176">
        <f t="shared" si="117"/>
        <v>1446200.3208651962</v>
      </c>
      <c r="K346" s="176">
        <f t="shared" si="117"/>
        <v>0</v>
      </c>
      <c r="R346" s="15"/>
      <c r="S346" s="158"/>
      <c r="T346" s="158"/>
      <c r="U346" s="158"/>
      <c r="V346" s="158"/>
      <c r="X346" s="157"/>
      <c r="Y346" s="174"/>
      <c r="Z346" s="175"/>
      <c r="AA346" s="175"/>
      <c r="AB346" s="175"/>
      <c r="AC346" s="181"/>
      <c r="AD346" s="176">
        <f>SUM(AD344:AD345)</f>
        <v>0</v>
      </c>
      <c r="AE346" s="176">
        <f t="shared" ref="AE346:AF346" si="118">SUM(AE344:AE345)</f>
        <v>0</v>
      </c>
      <c r="AF346" s="176">
        <f t="shared" si="118"/>
        <v>0</v>
      </c>
      <c r="AG346" s="176">
        <f>SUM(AG344:AG345)</f>
        <v>0</v>
      </c>
      <c r="AN346" s="15"/>
      <c r="AO346" s="158"/>
      <c r="AP346" s="158"/>
      <c r="AQ346" s="158"/>
      <c r="AR346" s="158"/>
      <c r="AS346" s="158"/>
      <c r="AT346" s="158"/>
      <c r="AU346" s="158"/>
      <c r="AV346" s="158"/>
    </row>
    <row r="347" spans="1:49" ht="16.5" thickTop="1" x14ac:dyDescent="0.25">
      <c r="B347" s="157"/>
      <c r="C347" s="170" t="s">
        <v>217</v>
      </c>
      <c r="D347" s="157"/>
      <c r="E347" s="157"/>
      <c r="F347" s="157"/>
      <c r="G347" s="157"/>
      <c r="H347" s="183">
        <f>-H348</f>
        <v>112332000</v>
      </c>
      <c r="I347" s="184">
        <f>H347</f>
        <v>112332000</v>
      </c>
      <c r="J347" s="184"/>
      <c r="K347" s="184"/>
      <c r="R347" s="15"/>
      <c r="S347" s="158"/>
      <c r="T347" s="158"/>
      <c r="U347" s="158"/>
      <c r="V347" s="158"/>
      <c r="X347" s="157"/>
      <c r="Y347" s="170" t="s">
        <v>217</v>
      </c>
      <c r="Z347" s="157"/>
      <c r="AA347" s="157"/>
      <c r="AB347" s="157"/>
      <c r="AC347" s="157"/>
      <c r="AD347" s="183">
        <f>-AD348</f>
        <v>0</v>
      </c>
      <c r="AE347" s="184">
        <f>AD347</f>
        <v>0</v>
      </c>
      <c r="AF347" s="184"/>
      <c r="AG347" s="184"/>
      <c r="AN347" s="15"/>
      <c r="AO347" s="158"/>
      <c r="AP347" s="158"/>
      <c r="AQ347" s="158"/>
      <c r="AR347" s="158"/>
      <c r="AS347" s="158"/>
      <c r="AT347" s="158"/>
      <c r="AU347" s="158"/>
      <c r="AV347" s="158"/>
    </row>
    <row r="348" spans="1:49" x14ac:dyDescent="0.25">
      <c r="B348" s="157"/>
      <c r="C348" s="170" t="s">
        <v>226</v>
      </c>
      <c r="D348" s="157"/>
      <c r="E348" s="157"/>
      <c r="F348" s="157"/>
      <c r="G348" s="157"/>
      <c r="H348" s="172">
        <f>IF(N$125="",0,N$125)</f>
        <v>-112332000</v>
      </c>
      <c r="I348" s="173">
        <f>H348</f>
        <v>-112332000</v>
      </c>
      <c r="J348" s="173"/>
      <c r="K348" s="173">
        <f>H348</f>
        <v>-112332000</v>
      </c>
      <c r="R348" s="15"/>
      <c r="S348" s="158"/>
      <c r="T348" s="158"/>
      <c r="U348" s="158"/>
      <c r="V348" s="158"/>
      <c r="X348" s="157"/>
      <c r="Y348" s="170" t="s">
        <v>226</v>
      </c>
      <c r="Z348" s="157"/>
      <c r="AA348" s="157"/>
      <c r="AB348" s="157"/>
      <c r="AC348" s="157"/>
      <c r="AD348" s="172">
        <f>IF(AK$125="",0,AK$125)</f>
        <v>0</v>
      </c>
      <c r="AE348" s="173">
        <f>AD348</f>
        <v>0</v>
      </c>
      <c r="AF348" s="173"/>
      <c r="AG348" s="173">
        <f>AD348</f>
        <v>0</v>
      </c>
      <c r="AN348" s="15"/>
      <c r="AO348" s="158"/>
      <c r="AP348" s="158"/>
      <c r="AQ348" s="158"/>
      <c r="AR348" s="158"/>
      <c r="AS348" s="158"/>
      <c r="AT348" s="158"/>
      <c r="AU348" s="158"/>
      <c r="AV348" s="158"/>
    </row>
    <row r="349" spans="1:49" ht="16.5" thickBot="1" x14ac:dyDescent="0.3">
      <c r="B349" s="157"/>
      <c r="C349" s="174"/>
      <c r="D349" s="175"/>
      <c r="E349" s="175"/>
      <c r="F349" s="175"/>
      <c r="G349" s="181"/>
      <c r="H349" s="176">
        <f>SUM(H347:H348)</f>
        <v>0</v>
      </c>
      <c r="I349" s="176">
        <f>SUM(I347:I348)</f>
        <v>0</v>
      </c>
      <c r="J349" s="176">
        <f>SUM(J347:J348)</f>
        <v>0</v>
      </c>
      <c r="K349" s="176">
        <f>SUM(K347:K348)</f>
        <v>-112332000</v>
      </c>
      <c r="R349" s="15"/>
      <c r="S349" s="158"/>
      <c r="T349" s="158"/>
      <c r="U349" s="158"/>
      <c r="V349" s="158"/>
      <c r="X349" s="157"/>
      <c r="Y349" s="174"/>
      <c r="Z349" s="175"/>
      <c r="AA349" s="175"/>
      <c r="AB349" s="175"/>
      <c r="AC349" s="181"/>
      <c r="AD349" s="176">
        <f>SUM(AD347:AD348)</f>
        <v>0</v>
      </c>
      <c r="AE349" s="176">
        <f>SUM(AE347:AE348)</f>
        <v>0</v>
      </c>
      <c r="AF349" s="176">
        <f>SUM(AF347:AF348)</f>
        <v>0</v>
      </c>
      <c r="AG349" s="176">
        <f>SUM(AG347:AG348)</f>
        <v>0</v>
      </c>
      <c r="AN349" s="15"/>
      <c r="AO349" s="158"/>
      <c r="AP349" s="158"/>
      <c r="AQ349" s="158"/>
      <c r="AR349" s="158"/>
      <c r="AS349" s="158"/>
      <c r="AT349" s="158"/>
      <c r="AU349" s="158"/>
      <c r="AV349" s="158"/>
    </row>
    <row r="350" spans="1:49" s="159" customFormat="1" ht="5.0999999999999996" customHeight="1" thickTop="1" x14ac:dyDescent="0.25">
      <c r="A350" s="154"/>
      <c r="B350" s="157"/>
      <c r="C350" s="157"/>
      <c r="D350" s="157"/>
      <c r="E350" s="157"/>
      <c r="F350" s="157"/>
      <c r="G350" s="157"/>
      <c r="H350" s="158"/>
      <c r="I350" s="158"/>
      <c r="J350" s="158"/>
      <c r="K350" s="158"/>
      <c r="L350" s="158"/>
      <c r="M350" s="158"/>
      <c r="N350" s="158"/>
      <c r="O350" s="158"/>
      <c r="P350" s="158"/>
      <c r="Q350" s="158"/>
      <c r="R350" s="157"/>
      <c r="S350" s="158"/>
      <c r="T350" s="158"/>
      <c r="U350" s="158"/>
      <c r="V350" s="158"/>
      <c r="W350" s="154"/>
      <c r="X350" s="157"/>
      <c r="Y350" s="157"/>
      <c r="Z350" s="157"/>
      <c r="AA350" s="157"/>
      <c r="AB350" s="157"/>
      <c r="AC350" s="157"/>
      <c r="AD350" s="158"/>
      <c r="AE350" s="158"/>
      <c r="AF350" s="158"/>
      <c r="AG350" s="158"/>
      <c r="AH350" s="158"/>
      <c r="AI350" s="158"/>
      <c r="AJ350" s="158"/>
      <c r="AK350" s="158"/>
      <c r="AL350" s="158"/>
      <c r="AM350" s="158"/>
      <c r="AN350" s="157"/>
      <c r="AO350" s="158"/>
      <c r="AP350" s="158"/>
      <c r="AQ350" s="158"/>
      <c r="AR350" s="158"/>
      <c r="AS350" s="158"/>
      <c r="AT350" s="158"/>
      <c r="AU350" s="158"/>
      <c r="AV350" s="158"/>
      <c r="AW350" s="154"/>
    </row>
    <row r="351" spans="1:49" s="163" customFormat="1" x14ac:dyDescent="0.25">
      <c r="A351" s="160"/>
      <c r="B351" s="160" t="s">
        <v>227</v>
      </c>
      <c r="C351" s="160"/>
      <c r="D351" s="160"/>
      <c r="E351" s="160"/>
      <c r="F351" s="160"/>
      <c r="G351" s="160"/>
      <c r="H351" s="161"/>
      <c r="I351" s="161"/>
      <c r="J351" s="161"/>
      <c r="K351" s="161"/>
      <c r="L351" s="161"/>
      <c r="M351" s="161"/>
      <c r="N351" s="161"/>
      <c r="O351" s="161"/>
      <c r="P351" s="161"/>
      <c r="Q351" s="161"/>
      <c r="R351" s="162"/>
      <c r="S351" s="162"/>
      <c r="T351" s="162"/>
      <c r="U351" s="162"/>
      <c r="V351" s="162"/>
      <c r="W351" s="160"/>
      <c r="X351" s="160" t="s">
        <v>227</v>
      </c>
      <c r="Y351" s="160"/>
      <c r="Z351" s="160"/>
      <c r="AA351" s="160"/>
      <c r="AB351" s="160"/>
      <c r="AC351" s="160"/>
      <c r="AD351" s="161"/>
      <c r="AE351" s="161"/>
      <c r="AF351" s="161"/>
      <c r="AG351" s="161"/>
      <c r="AH351" s="161"/>
      <c r="AI351" s="161"/>
      <c r="AJ351" s="161"/>
      <c r="AK351" s="161"/>
      <c r="AL351" s="161"/>
      <c r="AM351" s="161"/>
      <c r="AN351" s="161"/>
      <c r="AO351" s="161"/>
      <c r="AP351" s="162"/>
      <c r="AQ351" s="162"/>
      <c r="AR351" s="162"/>
      <c r="AS351" s="162"/>
      <c r="AT351" s="162"/>
      <c r="AU351" s="162"/>
      <c r="AV351" s="162"/>
      <c r="AW351" s="160"/>
    </row>
    <row r="352" spans="1:49" s="159" customFormat="1" ht="5.0999999999999996" customHeight="1" x14ac:dyDescent="0.25">
      <c r="A352" s="154"/>
      <c r="B352" s="157"/>
      <c r="C352" s="157"/>
      <c r="D352" s="157"/>
      <c r="E352" s="157"/>
      <c r="F352" s="157"/>
      <c r="G352" s="157"/>
      <c r="H352" s="158"/>
      <c r="I352" s="158"/>
      <c r="J352" s="158"/>
      <c r="K352" s="158"/>
      <c r="L352" s="158"/>
      <c r="M352" s="158"/>
      <c r="N352" s="158"/>
      <c r="O352" s="158"/>
      <c r="P352" s="158"/>
      <c r="Q352" s="158"/>
      <c r="R352" s="157"/>
      <c r="S352" s="158"/>
      <c r="T352" s="158"/>
      <c r="U352" s="158"/>
      <c r="V352" s="158"/>
      <c r="W352" s="154"/>
      <c r="X352" s="157"/>
      <c r="Y352" s="157"/>
      <c r="Z352" s="157"/>
      <c r="AA352" s="157"/>
      <c r="AB352" s="157"/>
      <c r="AC352" s="157"/>
      <c r="AD352" s="158"/>
      <c r="AE352" s="158"/>
      <c r="AF352" s="158"/>
      <c r="AG352" s="158"/>
      <c r="AH352" s="158"/>
      <c r="AI352" s="158"/>
      <c r="AJ352" s="158"/>
      <c r="AK352" s="158"/>
      <c r="AL352" s="158"/>
      <c r="AM352" s="158"/>
      <c r="AN352" s="158"/>
      <c r="AO352" s="158"/>
      <c r="AP352" s="157"/>
      <c r="AQ352" s="158"/>
      <c r="AR352" s="158"/>
      <c r="AS352" s="158"/>
      <c r="AT352" s="158"/>
      <c r="AU352" s="158"/>
      <c r="AV352" s="158"/>
      <c r="AW352" s="154"/>
    </row>
    <row r="353" spans="1:49" x14ac:dyDescent="0.25">
      <c r="B353" s="157"/>
      <c r="C353" s="164" t="s">
        <v>205</v>
      </c>
      <c r="D353" s="165"/>
      <c r="E353" s="165"/>
      <c r="F353" s="166"/>
      <c r="G353" s="177" t="str">
        <f>B351</f>
        <v>Period 3</v>
      </c>
      <c r="H353" s="168" t="str">
        <f>$G$29</f>
        <v>VND</v>
      </c>
      <c r="I353" s="168" t="s">
        <v>222</v>
      </c>
      <c r="J353" s="168" t="s">
        <v>228</v>
      </c>
      <c r="K353" s="168" t="s">
        <v>178</v>
      </c>
      <c r="N353" s="158"/>
      <c r="O353" s="158"/>
      <c r="P353" s="158"/>
      <c r="Q353" s="158"/>
      <c r="R353" s="157"/>
      <c r="S353" s="158"/>
      <c r="T353" s="158"/>
      <c r="U353" s="158"/>
      <c r="V353" s="158"/>
      <c r="X353" s="157"/>
      <c r="Y353" s="164" t="s">
        <v>229</v>
      </c>
      <c r="Z353" s="165"/>
      <c r="AA353" s="165"/>
      <c r="AB353" s="166"/>
      <c r="AC353" s="177" t="str">
        <f>X351</f>
        <v>Period 3</v>
      </c>
      <c r="AD353" s="168" t="str">
        <f>$G$29</f>
        <v>VND</v>
      </c>
      <c r="AE353" s="168" t="s">
        <v>176</v>
      </c>
      <c r="AF353" s="168" t="s">
        <v>177</v>
      </c>
      <c r="AG353" s="168" t="s">
        <v>178</v>
      </c>
      <c r="AI353" s="178"/>
      <c r="AJ353" s="178"/>
      <c r="AN353" s="15"/>
      <c r="AO353" s="158"/>
      <c r="AP353" s="158"/>
      <c r="AQ353" s="158"/>
      <c r="AR353" s="158"/>
      <c r="AS353" s="158"/>
      <c r="AT353" s="158"/>
      <c r="AU353" s="158"/>
      <c r="AV353" s="179"/>
    </row>
    <row r="354" spans="1:49" x14ac:dyDescent="0.25">
      <c r="B354" s="157"/>
      <c r="C354" s="170" t="s">
        <v>208</v>
      </c>
      <c r="D354" s="157"/>
      <c r="E354" s="157"/>
      <c r="F354" s="157"/>
      <c r="G354" s="180"/>
      <c r="H354" s="172">
        <f>IF(R$126="",0,-R$126)</f>
        <v>15892644.775253143</v>
      </c>
      <c r="I354" s="173"/>
      <c r="J354" s="173">
        <f>H354</f>
        <v>15892644.775253143</v>
      </c>
      <c r="K354" s="173"/>
      <c r="N354" s="158"/>
      <c r="O354" s="158"/>
      <c r="P354" s="158"/>
      <c r="Q354" s="158"/>
      <c r="R354" s="157"/>
      <c r="S354" s="158"/>
      <c r="T354" s="158"/>
      <c r="U354" s="158"/>
      <c r="V354" s="158"/>
      <c r="X354" s="157"/>
      <c r="Y354" s="170" t="s">
        <v>208</v>
      </c>
      <c r="Z354" s="157"/>
      <c r="AA354" s="157"/>
      <c r="AB354" s="157"/>
      <c r="AC354" s="180"/>
      <c r="AD354" s="172">
        <f>IF(AP$126="",0,-AP$126)</f>
        <v>0</v>
      </c>
      <c r="AE354" s="173"/>
      <c r="AF354" s="173">
        <f>AD354</f>
        <v>0</v>
      </c>
      <c r="AG354" s="173"/>
      <c r="AI354" s="178"/>
      <c r="AJ354" s="178"/>
      <c r="AN354" s="15"/>
      <c r="AO354" s="158"/>
      <c r="AP354" s="158"/>
      <c r="AQ354" s="158"/>
      <c r="AR354" s="158"/>
      <c r="AS354" s="158"/>
      <c r="AT354" s="158"/>
      <c r="AU354" s="158"/>
      <c r="AV354" s="158"/>
    </row>
    <row r="355" spans="1:49" x14ac:dyDescent="0.25">
      <c r="B355" s="157"/>
      <c r="C355" s="170" t="s">
        <v>230</v>
      </c>
      <c r="D355" s="157"/>
      <c r="E355" s="157"/>
      <c r="F355" s="157"/>
      <c r="G355" s="180"/>
      <c r="H355" s="172">
        <f>-H354</f>
        <v>-15892644.775253143</v>
      </c>
      <c r="I355" s="173">
        <f>H355</f>
        <v>-15892644.775253143</v>
      </c>
      <c r="J355" s="173"/>
      <c r="K355" s="173"/>
      <c r="N355" s="158"/>
      <c r="O355" s="158"/>
      <c r="P355" s="158"/>
      <c r="Q355" s="158"/>
      <c r="R355" s="157"/>
      <c r="S355" s="158"/>
      <c r="T355" s="158"/>
      <c r="U355" s="158"/>
      <c r="V355" s="158"/>
      <c r="X355" s="157"/>
      <c r="Y355" s="170" t="s">
        <v>209</v>
      </c>
      <c r="Z355" s="157"/>
      <c r="AA355" s="157"/>
      <c r="AB355" s="157"/>
      <c r="AC355" s="180"/>
      <c r="AD355" s="172">
        <f>-AD354</f>
        <v>0</v>
      </c>
      <c r="AE355" s="173">
        <f>AD355</f>
        <v>0</v>
      </c>
      <c r="AF355" s="173"/>
      <c r="AG355" s="173"/>
      <c r="AI355" s="178"/>
      <c r="AJ355" s="178"/>
      <c r="AN355" s="15"/>
      <c r="AO355" s="158"/>
      <c r="AP355" s="158"/>
      <c r="AQ355" s="158"/>
      <c r="AR355" s="158"/>
      <c r="AS355" s="158"/>
      <c r="AT355" s="158"/>
      <c r="AU355" s="158"/>
      <c r="AV355" s="158"/>
    </row>
    <row r="356" spans="1:49" ht="16.5" thickBot="1" x14ac:dyDescent="0.3">
      <c r="B356" s="157"/>
      <c r="C356" s="174"/>
      <c r="D356" s="175"/>
      <c r="E356" s="175"/>
      <c r="F356" s="175"/>
      <c r="G356" s="181"/>
      <c r="H356" s="176">
        <f>SUM(H354:H355)</f>
        <v>0</v>
      </c>
      <c r="I356" s="176">
        <f t="shared" ref="I356:K356" si="119">SUM(I354:I355)</f>
        <v>-15892644.775253143</v>
      </c>
      <c r="J356" s="176">
        <f t="shared" si="119"/>
        <v>15892644.775253143</v>
      </c>
      <c r="K356" s="176">
        <f t="shared" si="119"/>
        <v>0</v>
      </c>
      <c r="N356" s="158"/>
      <c r="O356" s="158"/>
      <c r="P356" s="158"/>
      <c r="Q356" s="158"/>
      <c r="R356" s="157"/>
      <c r="S356" s="158"/>
      <c r="T356" s="158"/>
      <c r="U356" s="158"/>
      <c r="V356" s="158"/>
      <c r="X356" s="157"/>
      <c r="Y356" s="174"/>
      <c r="Z356" s="175"/>
      <c r="AA356" s="175"/>
      <c r="AB356" s="175"/>
      <c r="AC356" s="181"/>
      <c r="AD356" s="176">
        <f>SUM(AD354:AD355)</f>
        <v>0</v>
      </c>
      <c r="AE356" s="176">
        <f t="shared" ref="AE356:AF356" si="120">SUM(AE354:AE355)</f>
        <v>0</v>
      </c>
      <c r="AF356" s="176">
        <f t="shared" si="120"/>
        <v>0</v>
      </c>
      <c r="AG356" s="176">
        <f>SUM(AG354:AG355)</f>
        <v>0</v>
      </c>
      <c r="AI356" s="178"/>
      <c r="AJ356" s="178"/>
      <c r="AN356" s="15"/>
      <c r="AO356" s="158"/>
      <c r="AP356" s="158"/>
      <c r="AQ356" s="158"/>
      <c r="AR356" s="158"/>
      <c r="AS356" s="158"/>
      <c r="AT356" s="158"/>
      <c r="AU356" s="158"/>
      <c r="AV356" s="182"/>
    </row>
    <row r="357" spans="1:49" s="159" customFormat="1" ht="5.0999999999999996" customHeight="1" thickTop="1" x14ac:dyDescent="0.25">
      <c r="A357" s="154"/>
      <c r="B357" s="157"/>
      <c r="C357" s="157"/>
      <c r="D357" s="157"/>
      <c r="E357" s="157"/>
      <c r="F357" s="157"/>
      <c r="G357" s="157"/>
      <c r="H357" s="158"/>
      <c r="I357" s="158"/>
      <c r="J357" s="158"/>
      <c r="K357" s="158"/>
      <c r="L357" s="158"/>
      <c r="M357" s="158"/>
      <c r="N357" s="158"/>
      <c r="O357" s="158"/>
      <c r="P357" s="158"/>
      <c r="Q357" s="158"/>
      <c r="R357" s="157"/>
      <c r="S357" s="158"/>
      <c r="T357" s="158"/>
      <c r="U357" s="158"/>
      <c r="V357" s="158"/>
      <c r="W357" s="154"/>
      <c r="X357" s="157"/>
      <c r="Y357" s="157"/>
      <c r="Z357" s="157"/>
      <c r="AA357" s="157"/>
      <c r="AB357" s="157"/>
      <c r="AC357" s="157"/>
      <c r="AD357" s="158"/>
      <c r="AE357" s="158"/>
      <c r="AF357" s="158"/>
      <c r="AG357" s="158"/>
      <c r="AH357" s="158"/>
      <c r="AI357" s="178"/>
      <c r="AJ357" s="178"/>
      <c r="AK357" s="17"/>
      <c r="AL357" s="17"/>
      <c r="AM357" s="17"/>
      <c r="AN357" s="15"/>
      <c r="AO357" s="158"/>
      <c r="AP357" s="158"/>
      <c r="AQ357" s="158"/>
      <c r="AR357" s="158"/>
      <c r="AS357" s="158"/>
      <c r="AT357" s="158"/>
      <c r="AU357" s="158"/>
      <c r="AV357" s="158"/>
      <c r="AW357" s="154"/>
    </row>
    <row r="358" spans="1:49" x14ac:dyDescent="0.25">
      <c r="B358" s="157"/>
      <c r="C358" s="164" t="s">
        <v>211</v>
      </c>
      <c r="D358" s="165"/>
      <c r="E358" s="165"/>
      <c r="F358" s="166"/>
      <c r="G358" s="177" t="str">
        <f>B351</f>
        <v>Period 3</v>
      </c>
      <c r="H358" s="168" t="str">
        <f>$G$29</f>
        <v>VND</v>
      </c>
      <c r="I358" s="168" t="s">
        <v>176</v>
      </c>
      <c r="J358" s="168" t="s">
        <v>177</v>
      </c>
      <c r="K358" s="168" t="s">
        <v>213</v>
      </c>
      <c r="N358" s="178"/>
      <c r="R358" s="15"/>
      <c r="S358" s="158"/>
      <c r="T358" s="158"/>
      <c r="U358" s="158"/>
      <c r="V358" s="158"/>
      <c r="X358" s="157"/>
      <c r="Y358" s="164" t="s">
        <v>223</v>
      </c>
      <c r="Z358" s="165"/>
      <c r="AA358" s="165"/>
      <c r="AB358" s="166"/>
      <c r="AC358" s="177" t="str">
        <f>X351</f>
        <v>Period 3</v>
      </c>
      <c r="AD358" s="168" t="str">
        <f>$G$29</f>
        <v>VND</v>
      </c>
      <c r="AE358" s="168" t="s">
        <v>231</v>
      </c>
      <c r="AF358" s="168" t="s">
        <v>177</v>
      </c>
      <c r="AG358" s="168" t="s">
        <v>207</v>
      </c>
      <c r="AI358" s="178"/>
      <c r="AJ358" s="178"/>
      <c r="AN358" s="15"/>
      <c r="AO358" s="158"/>
      <c r="AP358" s="158"/>
      <c r="AQ358" s="158"/>
      <c r="AR358" s="158"/>
      <c r="AS358" s="158"/>
      <c r="AT358" s="158"/>
      <c r="AU358" s="158"/>
      <c r="AV358" s="158"/>
    </row>
    <row r="359" spans="1:49" x14ac:dyDescent="0.25">
      <c r="B359" s="157"/>
      <c r="C359" s="170" t="s">
        <v>232</v>
      </c>
      <c r="D359" s="157"/>
      <c r="E359" s="157"/>
      <c r="F359" s="157"/>
      <c r="G359" s="180"/>
      <c r="H359" s="172">
        <f>IF(O$126="",0,O$126)</f>
        <v>725442.62295082002</v>
      </c>
      <c r="I359" s="173"/>
      <c r="J359" s="173">
        <f>H359</f>
        <v>725442.62295082002</v>
      </c>
      <c r="K359" s="173"/>
      <c r="R359" s="15"/>
      <c r="S359" s="158"/>
      <c r="T359" s="158"/>
      <c r="U359" s="158"/>
      <c r="V359" s="158"/>
      <c r="X359" s="157"/>
      <c r="Y359" s="170" t="s">
        <v>225</v>
      </c>
      <c r="Z359" s="157"/>
      <c r="AA359" s="157"/>
      <c r="AB359" s="157"/>
      <c r="AC359" s="180"/>
      <c r="AD359" s="172">
        <f>IF(AL$126="",0,AL$126)</f>
        <v>0</v>
      </c>
      <c r="AE359" s="173"/>
      <c r="AF359" s="173">
        <f>AD359</f>
        <v>0</v>
      </c>
      <c r="AG359" s="173"/>
      <c r="AN359" s="15"/>
      <c r="AO359" s="158"/>
      <c r="AP359" s="158"/>
      <c r="AQ359" s="158"/>
      <c r="AR359" s="158"/>
      <c r="AS359" s="158"/>
      <c r="AT359" s="158"/>
      <c r="AU359" s="158"/>
      <c r="AV359" s="158"/>
    </row>
    <row r="360" spans="1:49" x14ac:dyDescent="0.25">
      <c r="B360" s="157"/>
      <c r="C360" s="170" t="s">
        <v>186</v>
      </c>
      <c r="D360" s="157"/>
      <c r="E360" s="157"/>
      <c r="F360" s="157"/>
      <c r="G360" s="180"/>
      <c r="H360" s="172">
        <f>-H359</f>
        <v>-725442.62295082002</v>
      </c>
      <c r="I360" s="173">
        <f>H360</f>
        <v>-725442.62295082002</v>
      </c>
      <c r="J360" s="173"/>
      <c r="K360" s="173"/>
      <c r="R360" s="15"/>
      <c r="S360" s="158"/>
      <c r="T360" s="158"/>
      <c r="U360" s="158"/>
      <c r="V360" s="158"/>
      <c r="X360" s="157"/>
      <c r="Y360" s="170" t="s">
        <v>186</v>
      </c>
      <c r="Z360" s="157"/>
      <c r="AA360" s="157"/>
      <c r="AB360" s="157"/>
      <c r="AC360" s="180"/>
      <c r="AD360" s="172">
        <f>-AD359</f>
        <v>0</v>
      </c>
      <c r="AE360" s="173">
        <f>AD360</f>
        <v>0</v>
      </c>
      <c r="AF360" s="173"/>
      <c r="AG360" s="173"/>
      <c r="AN360" s="15"/>
      <c r="AO360" s="158"/>
      <c r="AP360" s="158"/>
      <c r="AQ360" s="158"/>
      <c r="AR360" s="158"/>
      <c r="AS360" s="158"/>
      <c r="AT360" s="158"/>
      <c r="AU360" s="158"/>
      <c r="AV360" s="158"/>
    </row>
    <row r="361" spans="1:49" ht="16.5" thickBot="1" x14ac:dyDescent="0.3">
      <c r="B361" s="157"/>
      <c r="C361" s="174"/>
      <c r="D361" s="175"/>
      <c r="E361" s="175"/>
      <c r="F361" s="175"/>
      <c r="G361" s="181"/>
      <c r="H361" s="176">
        <f>SUM(H359:H360)</f>
        <v>0</v>
      </c>
      <c r="I361" s="176">
        <f t="shared" ref="I361:K361" si="121">SUM(I359:I360)</f>
        <v>-725442.62295082002</v>
      </c>
      <c r="J361" s="176">
        <f t="shared" si="121"/>
        <v>725442.62295082002</v>
      </c>
      <c r="K361" s="176">
        <f t="shared" si="121"/>
        <v>0</v>
      </c>
      <c r="R361" s="15"/>
      <c r="S361" s="158"/>
      <c r="T361" s="158"/>
      <c r="U361" s="158"/>
      <c r="V361" s="158"/>
      <c r="X361" s="157"/>
      <c r="Y361" s="174"/>
      <c r="Z361" s="175"/>
      <c r="AA361" s="175"/>
      <c r="AB361" s="175"/>
      <c r="AC361" s="181"/>
      <c r="AD361" s="176">
        <f>SUM(AD359:AD360)</f>
        <v>0</v>
      </c>
      <c r="AE361" s="176">
        <f t="shared" ref="AE361:AF361" si="122">SUM(AE359:AE360)</f>
        <v>0</v>
      </c>
      <c r="AF361" s="176">
        <f t="shared" si="122"/>
        <v>0</v>
      </c>
      <c r="AG361" s="176">
        <f>SUM(AG359:AG360)</f>
        <v>0</v>
      </c>
      <c r="AN361" s="15"/>
      <c r="AO361" s="158"/>
      <c r="AP361" s="158"/>
      <c r="AQ361" s="158"/>
      <c r="AR361" s="158"/>
      <c r="AS361" s="158"/>
      <c r="AT361" s="158"/>
      <c r="AU361" s="158"/>
      <c r="AV361" s="158"/>
    </row>
    <row r="362" spans="1:49" ht="16.5" thickTop="1" x14ac:dyDescent="0.25">
      <c r="B362" s="157"/>
      <c r="C362" s="170" t="s">
        <v>217</v>
      </c>
      <c r="D362" s="157"/>
      <c r="E362" s="157"/>
      <c r="F362" s="157"/>
      <c r="G362" s="157"/>
      <c r="H362" s="183">
        <f>-H363</f>
        <v>112332000</v>
      </c>
      <c r="I362" s="184">
        <f>H362</f>
        <v>112332000</v>
      </c>
      <c r="J362" s="184"/>
      <c r="K362" s="184"/>
      <c r="R362" s="15"/>
      <c r="S362" s="158"/>
      <c r="T362" s="158"/>
      <c r="U362" s="158"/>
      <c r="V362" s="158"/>
      <c r="X362" s="157"/>
      <c r="Y362" s="170" t="s">
        <v>217</v>
      </c>
      <c r="Z362" s="157"/>
      <c r="AA362" s="157"/>
      <c r="AB362" s="157"/>
      <c r="AC362" s="157"/>
      <c r="AD362" s="183">
        <f>-AD363</f>
        <v>0</v>
      </c>
      <c r="AE362" s="184">
        <f>AD362</f>
        <v>0</v>
      </c>
      <c r="AF362" s="184"/>
      <c r="AG362" s="184"/>
      <c r="AN362" s="15"/>
      <c r="AO362" s="158"/>
      <c r="AP362" s="158"/>
      <c r="AQ362" s="158"/>
      <c r="AR362" s="158"/>
      <c r="AS362" s="158"/>
      <c r="AT362" s="158"/>
      <c r="AU362" s="158"/>
      <c r="AV362" s="158"/>
    </row>
    <row r="363" spans="1:49" x14ac:dyDescent="0.25">
      <c r="B363" s="157"/>
      <c r="C363" s="170" t="s">
        <v>226</v>
      </c>
      <c r="D363" s="157"/>
      <c r="E363" s="157"/>
      <c r="F363" s="157"/>
      <c r="G363" s="157"/>
      <c r="H363" s="172">
        <f>IF(N$126="",0,N$126)</f>
        <v>-112332000</v>
      </c>
      <c r="I363" s="173">
        <f>H363</f>
        <v>-112332000</v>
      </c>
      <c r="J363" s="173"/>
      <c r="K363" s="173">
        <f>H363</f>
        <v>-112332000</v>
      </c>
      <c r="R363" s="15"/>
      <c r="S363" s="158"/>
      <c r="T363" s="158"/>
      <c r="U363" s="158"/>
      <c r="V363" s="158"/>
      <c r="X363" s="157"/>
      <c r="Y363" s="170" t="s">
        <v>226</v>
      </c>
      <c r="Z363" s="157"/>
      <c r="AA363" s="157"/>
      <c r="AB363" s="157"/>
      <c r="AC363" s="157"/>
      <c r="AD363" s="172">
        <f>IF(AK$126="",0,AK$126)</f>
        <v>0</v>
      </c>
      <c r="AE363" s="173">
        <f>AD363</f>
        <v>0</v>
      </c>
      <c r="AF363" s="173"/>
      <c r="AG363" s="173">
        <f>AD363</f>
        <v>0</v>
      </c>
      <c r="AN363" s="15"/>
      <c r="AO363" s="158"/>
      <c r="AP363" s="158"/>
      <c r="AQ363" s="158"/>
      <c r="AR363" s="158"/>
      <c r="AS363" s="158"/>
      <c r="AT363" s="158"/>
      <c r="AU363" s="158"/>
      <c r="AV363" s="158"/>
    </row>
    <row r="364" spans="1:49" ht="16.5" thickBot="1" x14ac:dyDescent="0.3">
      <c r="B364" s="157"/>
      <c r="C364" s="174"/>
      <c r="D364" s="175"/>
      <c r="E364" s="175"/>
      <c r="F364" s="175"/>
      <c r="G364" s="181"/>
      <c r="H364" s="176">
        <f>SUM(H362:H363)</f>
        <v>0</v>
      </c>
      <c r="I364" s="176">
        <f>SUM(I362:I363)</f>
        <v>0</v>
      </c>
      <c r="J364" s="176">
        <f>SUM(J362:J363)</f>
        <v>0</v>
      </c>
      <c r="K364" s="176">
        <f>SUM(K362:K363)</f>
        <v>-112332000</v>
      </c>
      <c r="R364" s="15"/>
      <c r="S364" s="158"/>
      <c r="T364" s="158"/>
      <c r="U364" s="158"/>
      <c r="V364" s="158"/>
      <c r="X364" s="157"/>
      <c r="Y364" s="174"/>
      <c r="Z364" s="175"/>
      <c r="AA364" s="175"/>
      <c r="AB364" s="175"/>
      <c r="AC364" s="181"/>
      <c r="AD364" s="176">
        <f>SUM(AD362:AD363)</f>
        <v>0</v>
      </c>
      <c r="AE364" s="176">
        <f>SUM(AE362:AE363)</f>
        <v>0</v>
      </c>
      <c r="AF364" s="176">
        <f>SUM(AF362:AF363)</f>
        <v>0</v>
      </c>
      <c r="AG364" s="176">
        <f>SUM(AG362:AG363)</f>
        <v>0</v>
      </c>
      <c r="AN364" s="15"/>
      <c r="AO364" s="158"/>
      <c r="AP364" s="158"/>
      <c r="AQ364" s="158"/>
      <c r="AR364" s="158"/>
      <c r="AS364" s="158"/>
      <c r="AT364" s="158"/>
      <c r="AU364" s="158"/>
      <c r="AV364" s="158"/>
    </row>
    <row r="365" spans="1:49" s="159" customFormat="1" ht="5.0999999999999996" customHeight="1" thickTop="1" x14ac:dyDescent="0.25">
      <c r="A365" s="154"/>
      <c r="B365" s="157"/>
      <c r="C365" s="157"/>
      <c r="D365" s="157"/>
      <c r="E365" s="157"/>
      <c r="F365" s="157"/>
      <c r="G365" s="157"/>
      <c r="H365" s="158"/>
      <c r="I365" s="158"/>
      <c r="J365" s="158"/>
      <c r="K365" s="158"/>
      <c r="L365" s="158"/>
      <c r="M365" s="158"/>
      <c r="N365" s="158"/>
      <c r="O365" s="158"/>
      <c r="P365" s="158"/>
      <c r="Q365" s="158"/>
      <c r="R365" s="157"/>
      <c r="S365" s="158"/>
      <c r="T365" s="158"/>
      <c r="U365" s="158"/>
      <c r="V365" s="158"/>
      <c r="W365" s="154"/>
      <c r="X365" s="157"/>
      <c r="Y365" s="157"/>
      <c r="Z365" s="157"/>
      <c r="AA365" s="157"/>
      <c r="AB365" s="157"/>
      <c r="AC365" s="157"/>
      <c r="AD365" s="158"/>
      <c r="AE365" s="158"/>
      <c r="AF365" s="158"/>
      <c r="AG365" s="158"/>
      <c r="AH365" s="158"/>
      <c r="AI365" s="158"/>
      <c r="AJ365" s="158"/>
      <c r="AK365" s="158"/>
      <c r="AL365" s="158"/>
      <c r="AM365" s="158"/>
      <c r="AN365" s="157"/>
      <c r="AO365" s="158"/>
      <c r="AP365" s="158"/>
      <c r="AQ365" s="158"/>
      <c r="AR365" s="158"/>
      <c r="AS365" s="158"/>
      <c r="AT365" s="158"/>
      <c r="AU365" s="158"/>
      <c r="AV365" s="158"/>
      <c r="AW365" s="154"/>
    </row>
    <row r="366" spans="1:49" s="163" customFormat="1" x14ac:dyDescent="0.25">
      <c r="A366" s="160"/>
      <c r="B366" s="160" t="s">
        <v>233</v>
      </c>
      <c r="C366" s="160"/>
      <c r="D366" s="160"/>
      <c r="E366" s="160"/>
      <c r="F366" s="160"/>
      <c r="G366" s="160"/>
      <c r="H366" s="161"/>
      <c r="I366" s="161"/>
      <c r="J366" s="161"/>
      <c r="K366" s="161"/>
      <c r="L366" s="161"/>
      <c r="M366" s="161"/>
      <c r="N366" s="161"/>
      <c r="O366" s="161"/>
      <c r="P366" s="161"/>
      <c r="Q366" s="161"/>
      <c r="R366" s="162"/>
      <c r="S366" s="162"/>
      <c r="T366" s="162"/>
      <c r="U366" s="162"/>
      <c r="V366" s="162"/>
      <c r="W366" s="160"/>
      <c r="X366" s="160" t="s">
        <v>234</v>
      </c>
      <c r="Y366" s="160"/>
      <c r="Z366" s="160"/>
      <c r="AA366" s="160"/>
      <c r="AB366" s="160"/>
      <c r="AC366" s="160"/>
      <c r="AD366" s="161"/>
      <c r="AE366" s="161"/>
      <c r="AF366" s="161"/>
      <c r="AG366" s="161"/>
      <c r="AH366" s="161"/>
      <c r="AI366" s="161"/>
      <c r="AJ366" s="161"/>
      <c r="AK366" s="161"/>
      <c r="AL366" s="161"/>
      <c r="AM366" s="161"/>
      <c r="AN366" s="161"/>
      <c r="AO366" s="161"/>
      <c r="AP366" s="162"/>
      <c r="AQ366" s="162"/>
      <c r="AR366" s="162"/>
      <c r="AS366" s="162"/>
      <c r="AT366" s="162"/>
      <c r="AU366" s="162"/>
      <c r="AV366" s="162"/>
      <c r="AW366" s="160"/>
    </row>
    <row r="367" spans="1:49" s="159" customFormat="1" ht="5.0999999999999996" customHeight="1" x14ac:dyDescent="0.25">
      <c r="A367" s="154"/>
      <c r="B367" s="157"/>
      <c r="C367" s="157"/>
      <c r="D367" s="157"/>
      <c r="E367" s="157"/>
      <c r="F367" s="157"/>
      <c r="G367" s="157"/>
      <c r="H367" s="158"/>
      <c r="I367" s="158"/>
      <c r="J367" s="158"/>
      <c r="K367" s="158"/>
      <c r="L367" s="158"/>
      <c r="M367" s="158"/>
      <c r="N367" s="158"/>
      <c r="O367" s="158"/>
      <c r="P367" s="158"/>
      <c r="Q367" s="158"/>
      <c r="R367" s="157"/>
      <c r="S367" s="158"/>
      <c r="T367" s="158"/>
      <c r="U367" s="158"/>
      <c r="V367" s="158"/>
      <c r="W367" s="154"/>
      <c r="X367" s="157"/>
      <c r="Y367" s="157"/>
      <c r="Z367" s="157"/>
      <c r="AA367" s="157"/>
      <c r="AB367" s="157"/>
      <c r="AC367" s="157"/>
      <c r="AD367" s="158"/>
      <c r="AE367" s="158"/>
      <c r="AF367" s="158"/>
      <c r="AG367" s="158"/>
      <c r="AH367" s="158"/>
      <c r="AI367" s="158"/>
      <c r="AJ367" s="158"/>
      <c r="AK367" s="158"/>
      <c r="AL367" s="158"/>
      <c r="AM367" s="158"/>
      <c r="AN367" s="158"/>
      <c r="AO367" s="158"/>
      <c r="AP367" s="157"/>
      <c r="AQ367" s="158"/>
      <c r="AR367" s="158"/>
      <c r="AS367" s="158"/>
      <c r="AT367" s="158"/>
      <c r="AU367" s="158"/>
      <c r="AV367" s="158"/>
      <c r="AW367" s="154"/>
    </row>
    <row r="368" spans="1:49" x14ac:dyDescent="0.25">
      <c r="B368" s="157"/>
      <c r="C368" s="164" t="s">
        <v>205</v>
      </c>
      <c r="D368" s="165"/>
      <c r="E368" s="165"/>
      <c r="F368" s="166"/>
      <c r="G368" s="177" t="str">
        <f>B366</f>
        <v>Period 4</v>
      </c>
      <c r="H368" s="168" t="str">
        <f>$G$29</f>
        <v>VND</v>
      </c>
      <c r="I368" s="168" t="s">
        <v>206</v>
      </c>
      <c r="J368" s="168" t="s">
        <v>177</v>
      </c>
      <c r="K368" s="168" t="s">
        <v>178</v>
      </c>
      <c r="N368" s="158"/>
      <c r="O368" s="158"/>
      <c r="P368" s="158"/>
      <c r="Q368" s="158"/>
      <c r="R368" s="157"/>
      <c r="S368" s="158"/>
      <c r="T368" s="158"/>
      <c r="U368" s="158"/>
      <c r="V368" s="158"/>
      <c r="X368" s="157"/>
      <c r="Y368" s="164" t="s">
        <v>203</v>
      </c>
      <c r="Z368" s="165"/>
      <c r="AA368" s="165"/>
      <c r="AB368" s="166"/>
      <c r="AC368" s="177" t="str">
        <f>X366</f>
        <v>Period 4</v>
      </c>
      <c r="AD368" s="168" t="str">
        <f>$G$29</f>
        <v>VND</v>
      </c>
      <c r="AE368" s="168" t="s">
        <v>176</v>
      </c>
      <c r="AF368" s="168" t="s">
        <v>177</v>
      </c>
      <c r="AG368" s="168" t="s">
        <v>213</v>
      </c>
      <c r="AI368" s="178"/>
      <c r="AJ368" s="178"/>
      <c r="AN368" s="15"/>
      <c r="AO368" s="158"/>
      <c r="AP368" s="158"/>
      <c r="AQ368" s="158"/>
      <c r="AR368" s="158"/>
      <c r="AS368" s="158"/>
      <c r="AT368" s="158"/>
      <c r="AU368" s="158"/>
      <c r="AV368" s="179"/>
    </row>
    <row r="369" spans="1:49" x14ac:dyDescent="0.25">
      <c r="B369" s="157"/>
      <c r="C369" s="170" t="s">
        <v>235</v>
      </c>
      <c r="D369" s="157"/>
      <c r="E369" s="157"/>
      <c r="F369" s="157"/>
      <c r="G369" s="180"/>
      <c r="H369" s="172">
        <f>IF(R$127="",0,-R$127)</f>
        <v>15892644.775253143</v>
      </c>
      <c r="I369" s="173"/>
      <c r="J369" s="173">
        <f>H369</f>
        <v>15892644.775253143</v>
      </c>
      <c r="K369" s="173"/>
      <c r="N369" s="158"/>
      <c r="O369" s="158"/>
      <c r="P369" s="158"/>
      <c r="Q369" s="158"/>
      <c r="R369" s="157"/>
      <c r="S369" s="158"/>
      <c r="T369" s="158"/>
      <c r="U369" s="158"/>
      <c r="V369" s="158"/>
      <c r="X369" s="157"/>
      <c r="Y369" s="170" t="s">
        <v>235</v>
      </c>
      <c r="Z369" s="157"/>
      <c r="AA369" s="157"/>
      <c r="AB369" s="157"/>
      <c r="AC369" s="180"/>
      <c r="AD369" s="172">
        <f>IF(AP$127="",0,-AP$127)</f>
        <v>0</v>
      </c>
      <c r="AE369" s="173"/>
      <c r="AF369" s="173">
        <f>AD369</f>
        <v>0</v>
      </c>
      <c r="AG369" s="173"/>
      <c r="AI369" s="178"/>
      <c r="AJ369" s="178"/>
      <c r="AN369" s="15"/>
      <c r="AO369" s="158"/>
      <c r="AP369" s="158"/>
      <c r="AQ369" s="158"/>
      <c r="AR369" s="158"/>
      <c r="AS369" s="158"/>
      <c r="AT369" s="158"/>
      <c r="AU369" s="158"/>
      <c r="AV369" s="158"/>
    </row>
    <row r="370" spans="1:49" x14ac:dyDescent="0.25">
      <c r="B370" s="157"/>
      <c r="C370" s="170" t="s">
        <v>209</v>
      </c>
      <c r="D370" s="157"/>
      <c r="E370" s="157"/>
      <c r="F370" s="157"/>
      <c r="G370" s="180"/>
      <c r="H370" s="172">
        <f>-H369</f>
        <v>-15892644.775253143</v>
      </c>
      <c r="I370" s="173">
        <f>H370</f>
        <v>-15892644.775253143</v>
      </c>
      <c r="J370" s="173"/>
      <c r="K370" s="173"/>
      <c r="N370" s="158"/>
      <c r="O370" s="158"/>
      <c r="P370" s="158"/>
      <c r="Q370" s="158"/>
      <c r="R370" s="157"/>
      <c r="S370" s="158"/>
      <c r="T370" s="158"/>
      <c r="U370" s="158"/>
      <c r="V370" s="158"/>
      <c r="X370" s="157"/>
      <c r="Y370" s="170" t="s">
        <v>209</v>
      </c>
      <c r="Z370" s="157"/>
      <c r="AA370" s="157"/>
      <c r="AB370" s="157"/>
      <c r="AC370" s="180"/>
      <c r="AD370" s="172">
        <f>-AD369</f>
        <v>0</v>
      </c>
      <c r="AE370" s="173">
        <f>AD370</f>
        <v>0</v>
      </c>
      <c r="AF370" s="173"/>
      <c r="AG370" s="173"/>
      <c r="AI370" s="178"/>
      <c r="AJ370" s="178"/>
      <c r="AN370" s="15"/>
      <c r="AO370" s="158"/>
      <c r="AP370" s="158"/>
      <c r="AQ370" s="158"/>
      <c r="AR370" s="158"/>
      <c r="AS370" s="158"/>
      <c r="AT370" s="158"/>
      <c r="AU370" s="158"/>
      <c r="AV370" s="158"/>
    </row>
    <row r="371" spans="1:49" ht="16.5" thickBot="1" x14ac:dyDescent="0.3">
      <c r="B371" s="157"/>
      <c r="C371" s="174"/>
      <c r="D371" s="175"/>
      <c r="E371" s="175"/>
      <c r="F371" s="175"/>
      <c r="G371" s="181"/>
      <c r="H371" s="176">
        <f>SUM(H369:H370)</f>
        <v>0</v>
      </c>
      <c r="I371" s="176">
        <f t="shared" ref="I371:K371" si="123">SUM(I369:I370)</f>
        <v>-15892644.775253143</v>
      </c>
      <c r="J371" s="176">
        <f t="shared" si="123"/>
        <v>15892644.775253143</v>
      </c>
      <c r="K371" s="176">
        <f t="shared" si="123"/>
        <v>0</v>
      </c>
      <c r="N371" s="158"/>
      <c r="O371" s="158"/>
      <c r="P371" s="158"/>
      <c r="Q371" s="158"/>
      <c r="R371" s="157"/>
      <c r="S371" s="158"/>
      <c r="T371" s="158"/>
      <c r="U371" s="158"/>
      <c r="V371" s="158"/>
      <c r="X371" s="157"/>
      <c r="Y371" s="174"/>
      <c r="Z371" s="175"/>
      <c r="AA371" s="175"/>
      <c r="AB371" s="175"/>
      <c r="AC371" s="181"/>
      <c r="AD371" s="176">
        <f>SUM(AD369:AD370)</f>
        <v>0</v>
      </c>
      <c r="AE371" s="176">
        <f t="shared" ref="AE371:AF371" si="124">SUM(AE369:AE370)</f>
        <v>0</v>
      </c>
      <c r="AF371" s="176">
        <f t="shared" si="124"/>
        <v>0</v>
      </c>
      <c r="AG371" s="176">
        <f>SUM(AG369:AG370)</f>
        <v>0</v>
      </c>
      <c r="AI371" s="178"/>
      <c r="AJ371" s="178"/>
      <c r="AN371" s="15"/>
      <c r="AO371" s="158"/>
      <c r="AP371" s="158"/>
      <c r="AQ371" s="158"/>
      <c r="AR371" s="158"/>
      <c r="AS371" s="158"/>
      <c r="AT371" s="158"/>
      <c r="AU371" s="158"/>
      <c r="AV371" s="182"/>
    </row>
    <row r="372" spans="1:49" s="159" customFormat="1" ht="5.0999999999999996" customHeight="1" thickTop="1" x14ac:dyDescent="0.25">
      <c r="A372" s="154"/>
      <c r="B372" s="157"/>
      <c r="C372" s="157"/>
      <c r="D372" s="157"/>
      <c r="E372" s="157"/>
      <c r="F372" s="157"/>
      <c r="G372" s="157"/>
      <c r="H372" s="158"/>
      <c r="I372" s="158"/>
      <c r="J372" s="158"/>
      <c r="K372" s="158"/>
      <c r="L372" s="158"/>
      <c r="M372" s="158"/>
      <c r="N372" s="158"/>
      <c r="O372" s="158"/>
      <c r="P372" s="158"/>
      <c r="Q372" s="158"/>
      <c r="R372" s="157"/>
      <c r="S372" s="158"/>
      <c r="T372" s="158"/>
      <c r="U372" s="158"/>
      <c r="V372" s="158"/>
      <c r="W372" s="154"/>
      <c r="X372" s="157"/>
      <c r="Y372" s="157"/>
      <c r="Z372" s="157"/>
      <c r="AA372" s="157"/>
      <c r="AB372" s="157"/>
      <c r="AC372" s="157"/>
      <c r="AD372" s="158"/>
      <c r="AE372" s="158"/>
      <c r="AF372" s="158"/>
      <c r="AG372" s="158"/>
      <c r="AH372" s="158"/>
      <c r="AI372" s="178"/>
      <c r="AJ372" s="178"/>
      <c r="AK372" s="17"/>
      <c r="AL372" s="17"/>
      <c r="AM372" s="17"/>
      <c r="AN372" s="15"/>
      <c r="AO372" s="158"/>
      <c r="AP372" s="158"/>
      <c r="AQ372" s="158"/>
      <c r="AR372" s="158"/>
      <c r="AS372" s="158"/>
      <c r="AT372" s="158"/>
      <c r="AU372" s="158"/>
      <c r="AV372" s="158"/>
      <c r="AW372" s="154"/>
    </row>
    <row r="373" spans="1:49" x14ac:dyDescent="0.25">
      <c r="B373" s="157"/>
      <c r="C373" s="164" t="s">
        <v>236</v>
      </c>
      <c r="D373" s="165"/>
      <c r="E373" s="165"/>
      <c r="F373" s="166"/>
      <c r="G373" s="177" t="str">
        <f>B366</f>
        <v>Period 4</v>
      </c>
      <c r="H373" s="168" t="str">
        <f>$G$29</f>
        <v>VND</v>
      </c>
      <c r="I373" s="168" t="s">
        <v>204</v>
      </c>
      <c r="J373" s="168" t="s">
        <v>212</v>
      </c>
      <c r="K373" s="168" t="s">
        <v>213</v>
      </c>
      <c r="N373" s="178"/>
      <c r="R373" s="15"/>
      <c r="S373" s="158"/>
      <c r="T373" s="158"/>
      <c r="U373" s="158"/>
      <c r="V373" s="158"/>
      <c r="X373" s="157"/>
      <c r="Y373" s="164" t="s">
        <v>211</v>
      </c>
      <c r="Z373" s="165"/>
      <c r="AA373" s="165"/>
      <c r="AB373" s="166"/>
      <c r="AC373" s="177" t="str">
        <f>X366</f>
        <v>Period 4</v>
      </c>
      <c r="AD373" s="168" t="str">
        <f>$G$29</f>
        <v>VND</v>
      </c>
      <c r="AE373" s="168" t="s">
        <v>176</v>
      </c>
      <c r="AF373" s="168" t="s">
        <v>177</v>
      </c>
      <c r="AG373" s="168" t="s">
        <v>237</v>
      </c>
      <c r="AI373" s="178"/>
      <c r="AJ373" s="178"/>
      <c r="AN373" s="15"/>
      <c r="AO373" s="158"/>
      <c r="AP373" s="158"/>
      <c r="AQ373" s="158"/>
      <c r="AR373" s="158"/>
      <c r="AS373" s="158"/>
      <c r="AT373" s="158"/>
      <c r="AU373" s="158"/>
      <c r="AV373" s="158"/>
    </row>
    <row r="374" spans="1:49" x14ac:dyDescent="0.25">
      <c r="B374" s="157"/>
      <c r="C374" s="170" t="s">
        <v>238</v>
      </c>
      <c r="D374" s="157"/>
      <c r="E374" s="157"/>
      <c r="F374" s="157"/>
      <c r="G374" s="180"/>
      <c r="H374" s="172">
        <f>IF(O$127="",0,O$127)</f>
        <v>0</v>
      </c>
      <c r="I374" s="173"/>
      <c r="J374" s="173">
        <f>H374</f>
        <v>0</v>
      </c>
      <c r="K374" s="173"/>
      <c r="R374" s="15"/>
      <c r="S374" s="158"/>
      <c r="T374" s="158"/>
      <c r="U374" s="158"/>
      <c r="V374" s="158"/>
      <c r="X374" s="157"/>
      <c r="Y374" s="170" t="s">
        <v>232</v>
      </c>
      <c r="Z374" s="157"/>
      <c r="AA374" s="157"/>
      <c r="AB374" s="157"/>
      <c r="AC374" s="180"/>
      <c r="AD374" s="172">
        <f>IF(AL$127="",0,AL$127)</f>
        <v>0</v>
      </c>
      <c r="AE374" s="173"/>
      <c r="AF374" s="173">
        <f>AD374</f>
        <v>0</v>
      </c>
      <c r="AG374" s="173"/>
      <c r="AN374" s="15"/>
      <c r="AO374" s="158"/>
      <c r="AP374" s="158"/>
      <c r="AQ374" s="158"/>
      <c r="AR374" s="158"/>
      <c r="AS374" s="158"/>
      <c r="AT374" s="158"/>
      <c r="AU374" s="158"/>
      <c r="AV374" s="158"/>
    </row>
    <row r="375" spans="1:49" x14ac:dyDescent="0.25">
      <c r="B375" s="157"/>
      <c r="C375" s="170" t="s">
        <v>186</v>
      </c>
      <c r="D375" s="157"/>
      <c r="E375" s="157"/>
      <c r="F375" s="157"/>
      <c r="G375" s="180"/>
      <c r="H375" s="172">
        <f>-H374</f>
        <v>0</v>
      </c>
      <c r="I375" s="173">
        <f>H375</f>
        <v>0</v>
      </c>
      <c r="J375" s="173"/>
      <c r="K375" s="173"/>
      <c r="R375" s="15"/>
      <c r="S375" s="158"/>
      <c r="T375" s="158"/>
      <c r="U375" s="158"/>
      <c r="V375" s="158"/>
      <c r="X375" s="157"/>
      <c r="Y375" s="170" t="s">
        <v>186</v>
      </c>
      <c r="Z375" s="157"/>
      <c r="AA375" s="157"/>
      <c r="AB375" s="157"/>
      <c r="AC375" s="180"/>
      <c r="AD375" s="172">
        <f>-AD374</f>
        <v>0</v>
      </c>
      <c r="AE375" s="173">
        <f>AD375</f>
        <v>0</v>
      </c>
      <c r="AF375" s="173"/>
      <c r="AG375" s="173"/>
      <c r="AN375" s="15"/>
      <c r="AO375" s="158"/>
      <c r="AP375" s="158"/>
      <c r="AQ375" s="158"/>
      <c r="AR375" s="158"/>
      <c r="AS375" s="158"/>
      <c r="AT375" s="158"/>
      <c r="AU375" s="158"/>
      <c r="AV375" s="158"/>
    </row>
    <row r="376" spans="1:49" ht="16.5" thickBot="1" x14ac:dyDescent="0.3">
      <c r="B376" s="157"/>
      <c r="C376" s="174"/>
      <c r="D376" s="175"/>
      <c r="E376" s="175"/>
      <c r="F376" s="175"/>
      <c r="G376" s="181"/>
      <c r="H376" s="176">
        <f>SUM(H374:H375)</f>
        <v>0</v>
      </c>
      <c r="I376" s="176">
        <f t="shared" ref="I376:K376" si="125">SUM(I374:I375)</f>
        <v>0</v>
      </c>
      <c r="J376" s="176">
        <f t="shared" si="125"/>
        <v>0</v>
      </c>
      <c r="K376" s="176">
        <f t="shared" si="125"/>
        <v>0</v>
      </c>
      <c r="R376" s="15"/>
      <c r="S376" s="158"/>
      <c r="T376" s="158"/>
      <c r="U376" s="158"/>
      <c r="V376" s="158"/>
      <c r="X376" s="157"/>
      <c r="Y376" s="174"/>
      <c r="Z376" s="175"/>
      <c r="AA376" s="175"/>
      <c r="AB376" s="175"/>
      <c r="AC376" s="181"/>
      <c r="AD376" s="176">
        <f>SUM(AD374:AD375)</f>
        <v>0</v>
      </c>
      <c r="AE376" s="176">
        <f t="shared" ref="AE376:AF376" si="126">SUM(AE374:AE375)</f>
        <v>0</v>
      </c>
      <c r="AF376" s="176">
        <f t="shared" si="126"/>
        <v>0</v>
      </c>
      <c r="AG376" s="176">
        <f>SUM(AG374:AG375)</f>
        <v>0</v>
      </c>
      <c r="AN376" s="15"/>
      <c r="AO376" s="158"/>
      <c r="AP376" s="158"/>
      <c r="AQ376" s="158"/>
      <c r="AR376" s="158"/>
      <c r="AS376" s="158"/>
      <c r="AT376" s="158"/>
      <c r="AU376" s="158"/>
      <c r="AV376" s="158"/>
    </row>
    <row r="377" spans="1:49" ht="16.5" thickTop="1" x14ac:dyDescent="0.25">
      <c r="B377" s="157"/>
      <c r="C377" s="170" t="s">
        <v>217</v>
      </c>
      <c r="D377" s="157"/>
      <c r="E377" s="157"/>
      <c r="F377" s="157"/>
      <c r="G377" s="157"/>
      <c r="H377" s="183">
        <f>-H378</f>
        <v>112332000</v>
      </c>
      <c r="I377" s="184">
        <f>H377</f>
        <v>112332000</v>
      </c>
      <c r="J377" s="184"/>
      <c r="K377" s="184"/>
      <c r="R377" s="15"/>
      <c r="S377" s="158"/>
      <c r="T377" s="158"/>
      <c r="U377" s="158"/>
      <c r="V377" s="158"/>
      <c r="X377" s="157"/>
      <c r="Y377" s="170" t="s">
        <v>217</v>
      </c>
      <c r="Z377" s="157"/>
      <c r="AA377" s="157"/>
      <c r="AB377" s="157"/>
      <c r="AC377" s="157"/>
      <c r="AD377" s="183">
        <f>-AD378</f>
        <v>0</v>
      </c>
      <c r="AE377" s="184">
        <f>AD377</f>
        <v>0</v>
      </c>
      <c r="AF377" s="184"/>
      <c r="AG377" s="184"/>
      <c r="AN377" s="15"/>
      <c r="AO377" s="158"/>
      <c r="AP377" s="158"/>
      <c r="AQ377" s="158"/>
      <c r="AR377" s="158"/>
      <c r="AS377" s="158"/>
      <c r="AT377" s="158"/>
      <c r="AU377" s="158"/>
      <c r="AV377" s="158"/>
    </row>
    <row r="378" spans="1:49" x14ac:dyDescent="0.25">
      <c r="B378" s="157"/>
      <c r="C378" s="170" t="s">
        <v>218</v>
      </c>
      <c r="D378" s="157"/>
      <c r="E378" s="157"/>
      <c r="F378" s="157"/>
      <c r="G378" s="157"/>
      <c r="H378" s="172">
        <f>IF(N$127="",0,N$127)</f>
        <v>-112332000</v>
      </c>
      <c r="I378" s="173">
        <f>H378</f>
        <v>-112332000</v>
      </c>
      <c r="J378" s="173"/>
      <c r="K378" s="173">
        <f>H378</f>
        <v>-112332000</v>
      </c>
      <c r="R378" s="15"/>
      <c r="S378" s="158"/>
      <c r="T378" s="158"/>
      <c r="U378" s="158"/>
      <c r="V378" s="158"/>
      <c r="X378" s="157"/>
      <c r="Y378" s="170" t="s">
        <v>226</v>
      </c>
      <c r="Z378" s="157"/>
      <c r="AA378" s="157"/>
      <c r="AB378" s="157"/>
      <c r="AC378" s="157"/>
      <c r="AD378" s="172">
        <f>IF(AK$127="",0,AK$127)</f>
        <v>0</v>
      </c>
      <c r="AE378" s="173">
        <f>AD378</f>
        <v>0</v>
      </c>
      <c r="AF378" s="173"/>
      <c r="AG378" s="173">
        <f>AD378</f>
        <v>0</v>
      </c>
      <c r="AN378" s="15"/>
      <c r="AO378" s="158"/>
      <c r="AP378" s="158"/>
      <c r="AQ378" s="158"/>
      <c r="AR378" s="158"/>
      <c r="AS378" s="158"/>
      <c r="AT378" s="158"/>
      <c r="AU378" s="158"/>
      <c r="AV378" s="158"/>
    </row>
    <row r="379" spans="1:49" ht="16.5" thickBot="1" x14ac:dyDescent="0.3">
      <c r="B379" s="157"/>
      <c r="C379" s="174"/>
      <c r="D379" s="175"/>
      <c r="E379" s="175"/>
      <c r="F379" s="175"/>
      <c r="G379" s="181"/>
      <c r="H379" s="176">
        <f>SUM(H377:H378)</f>
        <v>0</v>
      </c>
      <c r="I379" s="176">
        <f>SUM(I377:I378)</f>
        <v>0</v>
      </c>
      <c r="J379" s="176">
        <f>SUM(J377:J378)</f>
        <v>0</v>
      </c>
      <c r="K379" s="176">
        <f>SUM(K377:K378)</f>
        <v>-112332000</v>
      </c>
      <c r="R379" s="15"/>
      <c r="S379" s="158"/>
      <c r="T379" s="158"/>
      <c r="U379" s="158"/>
      <c r="V379" s="158"/>
      <c r="X379" s="157"/>
      <c r="Y379" s="174"/>
      <c r="Z379" s="175"/>
      <c r="AA379" s="175"/>
      <c r="AB379" s="175"/>
      <c r="AC379" s="181"/>
      <c r="AD379" s="176">
        <f>SUM(AD377:AD378)</f>
        <v>0</v>
      </c>
      <c r="AE379" s="176">
        <f>SUM(AE377:AE378)</f>
        <v>0</v>
      </c>
      <c r="AF379" s="176">
        <f>SUM(AF377:AF378)</f>
        <v>0</v>
      </c>
      <c r="AG379" s="176">
        <f>SUM(AG377:AG378)</f>
        <v>0</v>
      </c>
      <c r="AN379" s="15"/>
      <c r="AO379" s="158"/>
      <c r="AP379" s="158"/>
      <c r="AQ379" s="158"/>
      <c r="AR379" s="158"/>
      <c r="AS379" s="158"/>
      <c r="AT379" s="158"/>
      <c r="AU379" s="158"/>
      <c r="AV379" s="158"/>
    </row>
    <row r="380" spans="1:49" s="159" customFormat="1" ht="5.0999999999999996" customHeight="1" thickTop="1" x14ac:dyDescent="0.25">
      <c r="A380" s="154"/>
      <c r="B380" s="157"/>
      <c r="C380" s="157"/>
      <c r="D380" s="157"/>
      <c r="E380" s="157"/>
      <c r="F380" s="157"/>
      <c r="G380" s="157"/>
      <c r="H380" s="158"/>
      <c r="I380" s="158"/>
      <c r="J380" s="158"/>
      <c r="K380" s="158"/>
      <c r="L380" s="158"/>
      <c r="M380" s="158"/>
      <c r="N380" s="158"/>
      <c r="O380" s="158"/>
      <c r="P380" s="158"/>
      <c r="Q380" s="158"/>
      <c r="R380" s="157"/>
      <c r="S380" s="158"/>
      <c r="T380" s="158"/>
      <c r="U380" s="158"/>
      <c r="V380" s="158"/>
      <c r="W380" s="154"/>
      <c r="X380" s="157"/>
      <c r="Y380" s="157"/>
      <c r="Z380" s="157"/>
      <c r="AA380" s="157"/>
      <c r="AB380" s="157"/>
      <c r="AC380" s="157"/>
      <c r="AD380" s="158"/>
      <c r="AE380" s="158"/>
      <c r="AF380" s="158"/>
      <c r="AG380" s="158"/>
      <c r="AH380" s="158"/>
      <c r="AI380" s="158"/>
      <c r="AJ380" s="158"/>
      <c r="AK380" s="158"/>
      <c r="AL380" s="158"/>
      <c r="AM380" s="158"/>
      <c r="AN380" s="157"/>
      <c r="AO380" s="158"/>
      <c r="AP380" s="158"/>
      <c r="AQ380" s="158"/>
      <c r="AR380" s="158"/>
      <c r="AS380" s="158"/>
      <c r="AT380" s="158"/>
      <c r="AU380" s="158"/>
      <c r="AV380" s="158"/>
      <c r="AW380" s="154"/>
    </row>
    <row r="381" spans="1:49" s="163" customFormat="1" x14ac:dyDescent="0.25">
      <c r="A381" s="160"/>
      <c r="B381" s="160" t="s">
        <v>239</v>
      </c>
      <c r="C381" s="160"/>
      <c r="D381" s="160"/>
      <c r="E381" s="160"/>
      <c r="F381" s="160"/>
      <c r="G381" s="160"/>
      <c r="H381" s="161"/>
      <c r="I381" s="161"/>
      <c r="J381" s="161"/>
      <c r="K381" s="161"/>
      <c r="L381" s="161"/>
      <c r="M381" s="161"/>
      <c r="N381" s="161"/>
      <c r="O381" s="161"/>
      <c r="P381" s="161"/>
      <c r="Q381" s="161"/>
      <c r="R381" s="162"/>
      <c r="S381" s="162"/>
      <c r="T381" s="162"/>
      <c r="U381" s="162"/>
      <c r="V381" s="162"/>
      <c r="W381" s="160"/>
      <c r="X381" s="160" t="s">
        <v>240</v>
      </c>
      <c r="Y381" s="160"/>
      <c r="Z381" s="160"/>
      <c r="AA381" s="160"/>
      <c r="AB381" s="160"/>
      <c r="AC381" s="160"/>
      <c r="AD381" s="161"/>
      <c r="AE381" s="161"/>
      <c r="AF381" s="161"/>
      <c r="AG381" s="161"/>
      <c r="AH381" s="161"/>
      <c r="AI381" s="161"/>
      <c r="AJ381" s="161"/>
      <c r="AK381" s="161"/>
      <c r="AL381" s="161"/>
      <c r="AM381" s="161"/>
      <c r="AN381" s="161"/>
      <c r="AO381" s="161"/>
      <c r="AP381" s="162"/>
      <c r="AQ381" s="162"/>
      <c r="AR381" s="162"/>
      <c r="AS381" s="162"/>
      <c r="AT381" s="162"/>
      <c r="AU381" s="162"/>
      <c r="AV381" s="162"/>
      <c r="AW381" s="160"/>
    </row>
    <row r="382" spans="1:49" s="159" customFormat="1" ht="5.0999999999999996" customHeight="1" x14ac:dyDescent="0.25">
      <c r="A382" s="154"/>
      <c r="B382" s="157"/>
      <c r="C382" s="157"/>
      <c r="D382" s="157"/>
      <c r="E382" s="157"/>
      <c r="F382" s="157"/>
      <c r="G382" s="157"/>
      <c r="H382" s="158"/>
      <c r="I382" s="158"/>
      <c r="J382" s="158"/>
      <c r="K382" s="158"/>
      <c r="L382" s="158"/>
      <c r="M382" s="158"/>
      <c r="N382" s="158"/>
      <c r="O382" s="158"/>
      <c r="P382" s="158"/>
      <c r="Q382" s="158"/>
      <c r="R382" s="157"/>
      <c r="S382" s="158"/>
      <c r="T382" s="158"/>
      <c r="U382" s="158"/>
      <c r="V382" s="158"/>
      <c r="W382" s="154"/>
      <c r="X382" s="157"/>
      <c r="Y382" s="157"/>
      <c r="Z382" s="157"/>
      <c r="AA382" s="157"/>
      <c r="AB382" s="157"/>
      <c r="AC382" s="157"/>
      <c r="AD382" s="158"/>
      <c r="AE382" s="158"/>
      <c r="AF382" s="158"/>
      <c r="AG382" s="158"/>
      <c r="AH382" s="158"/>
      <c r="AI382" s="158"/>
      <c r="AJ382" s="158"/>
      <c r="AK382" s="158"/>
      <c r="AL382" s="158"/>
      <c r="AM382" s="158"/>
      <c r="AN382" s="158"/>
      <c r="AO382" s="158"/>
      <c r="AP382" s="157"/>
      <c r="AQ382" s="158"/>
      <c r="AR382" s="158"/>
      <c r="AS382" s="158"/>
      <c r="AT382" s="158"/>
      <c r="AU382" s="158"/>
      <c r="AV382" s="158"/>
      <c r="AW382" s="154"/>
    </row>
    <row r="383" spans="1:49" x14ac:dyDescent="0.25">
      <c r="B383" s="157"/>
      <c r="C383" s="164" t="s">
        <v>221</v>
      </c>
      <c r="D383" s="165"/>
      <c r="E383" s="165"/>
      <c r="F383" s="166"/>
      <c r="G383" s="177" t="str">
        <f>B381</f>
        <v>Period 5</v>
      </c>
      <c r="H383" s="168" t="str">
        <f>$G$29</f>
        <v>VND</v>
      </c>
      <c r="I383" s="168" t="s">
        <v>206</v>
      </c>
      <c r="J383" s="168" t="s">
        <v>212</v>
      </c>
      <c r="K383" s="168" t="s">
        <v>241</v>
      </c>
      <c r="N383" s="158"/>
      <c r="O383" s="158"/>
      <c r="P383" s="158"/>
      <c r="Q383" s="158"/>
      <c r="R383" s="157"/>
      <c r="S383" s="158"/>
      <c r="T383" s="158"/>
      <c r="U383" s="158"/>
      <c r="V383" s="158"/>
      <c r="X383" s="157"/>
      <c r="Y383" s="164" t="s">
        <v>242</v>
      </c>
      <c r="Z383" s="165"/>
      <c r="AA383" s="165"/>
      <c r="AB383" s="166"/>
      <c r="AC383" s="177" t="str">
        <f>X381</f>
        <v>Period 5</v>
      </c>
      <c r="AD383" s="168" t="str">
        <f>$G$29</f>
        <v>VND</v>
      </c>
      <c r="AE383" s="168" t="s">
        <v>243</v>
      </c>
      <c r="AF383" s="168" t="s">
        <v>244</v>
      </c>
      <c r="AG383" s="168" t="s">
        <v>178</v>
      </c>
      <c r="AI383" s="178"/>
      <c r="AJ383" s="178"/>
      <c r="AN383" s="15"/>
      <c r="AO383" s="158"/>
      <c r="AP383" s="158"/>
      <c r="AQ383" s="158"/>
      <c r="AR383" s="158"/>
      <c r="AS383" s="158"/>
      <c r="AT383" s="158"/>
      <c r="AU383" s="158"/>
      <c r="AV383" s="179"/>
    </row>
    <row r="384" spans="1:49" x14ac:dyDescent="0.25">
      <c r="B384" s="157"/>
      <c r="C384" s="170" t="s">
        <v>208</v>
      </c>
      <c r="D384" s="157"/>
      <c r="E384" s="157"/>
      <c r="F384" s="157"/>
      <c r="G384" s="180"/>
      <c r="H384" s="172">
        <f>IF(R$128="",0,-R$128)</f>
        <v>15892644.775253143</v>
      </c>
      <c r="I384" s="173"/>
      <c r="J384" s="173">
        <f>H384</f>
        <v>15892644.775253143</v>
      </c>
      <c r="K384" s="173"/>
      <c r="N384" s="158"/>
      <c r="O384" s="158"/>
      <c r="P384" s="158"/>
      <c r="Q384" s="158"/>
      <c r="R384" s="157"/>
      <c r="S384" s="158"/>
      <c r="T384" s="158"/>
      <c r="U384" s="158"/>
      <c r="V384" s="158"/>
      <c r="X384" s="157"/>
      <c r="Y384" s="170" t="s">
        <v>245</v>
      </c>
      <c r="Z384" s="157"/>
      <c r="AA384" s="157"/>
      <c r="AB384" s="157"/>
      <c r="AC384" s="180"/>
      <c r="AD384" s="172">
        <f>IF(AP$128="",0,-AP$128)</f>
        <v>0</v>
      </c>
      <c r="AE384" s="173"/>
      <c r="AF384" s="173">
        <f>AD384</f>
        <v>0</v>
      </c>
      <c r="AG384" s="173"/>
      <c r="AI384" s="178"/>
      <c r="AJ384" s="178"/>
      <c r="AN384" s="15"/>
      <c r="AO384" s="158"/>
      <c r="AP384" s="158"/>
      <c r="AQ384" s="158"/>
      <c r="AR384" s="158"/>
      <c r="AS384" s="158"/>
      <c r="AT384" s="158"/>
      <c r="AU384" s="158"/>
      <c r="AV384" s="158"/>
    </row>
    <row r="385" spans="1:49" x14ac:dyDescent="0.25">
      <c r="B385" s="157"/>
      <c r="C385" s="170" t="s">
        <v>210</v>
      </c>
      <c r="D385" s="157"/>
      <c r="E385" s="157"/>
      <c r="F385" s="157"/>
      <c r="G385" s="180"/>
      <c r="H385" s="172">
        <f>-H384</f>
        <v>-15892644.775253143</v>
      </c>
      <c r="I385" s="173">
        <f>H385</f>
        <v>-15892644.775253143</v>
      </c>
      <c r="J385" s="173"/>
      <c r="K385" s="173"/>
      <c r="N385" s="158"/>
      <c r="O385" s="158"/>
      <c r="P385" s="158"/>
      <c r="Q385" s="158"/>
      <c r="R385" s="157"/>
      <c r="S385" s="158"/>
      <c r="T385" s="158"/>
      <c r="U385" s="158"/>
      <c r="V385" s="158"/>
      <c r="X385" s="157"/>
      <c r="Y385" s="170" t="s">
        <v>209</v>
      </c>
      <c r="Z385" s="157"/>
      <c r="AA385" s="157"/>
      <c r="AB385" s="157"/>
      <c r="AC385" s="180"/>
      <c r="AD385" s="172">
        <f>-AD384</f>
        <v>0</v>
      </c>
      <c r="AE385" s="173">
        <f>AD385</f>
        <v>0</v>
      </c>
      <c r="AF385" s="173"/>
      <c r="AG385" s="173"/>
      <c r="AI385" s="178"/>
      <c r="AJ385" s="178"/>
      <c r="AN385" s="15"/>
      <c r="AO385" s="158"/>
      <c r="AP385" s="158"/>
      <c r="AQ385" s="158"/>
      <c r="AR385" s="158"/>
      <c r="AS385" s="158"/>
      <c r="AT385" s="158"/>
      <c r="AU385" s="158"/>
      <c r="AV385" s="158"/>
    </row>
    <row r="386" spans="1:49" ht="16.5" thickBot="1" x14ac:dyDescent="0.3">
      <c r="B386" s="157"/>
      <c r="C386" s="174"/>
      <c r="D386" s="175"/>
      <c r="E386" s="175"/>
      <c r="F386" s="175"/>
      <c r="G386" s="181"/>
      <c r="H386" s="176">
        <f>SUM(H384:H385)</f>
        <v>0</v>
      </c>
      <c r="I386" s="176">
        <f t="shared" ref="I386:K386" si="127">SUM(I384:I385)</f>
        <v>-15892644.775253143</v>
      </c>
      <c r="J386" s="176">
        <f t="shared" si="127"/>
        <v>15892644.775253143</v>
      </c>
      <c r="K386" s="176">
        <f t="shared" si="127"/>
        <v>0</v>
      </c>
      <c r="N386" s="158"/>
      <c r="O386" s="158"/>
      <c r="P386" s="158"/>
      <c r="Q386" s="158"/>
      <c r="R386" s="157"/>
      <c r="S386" s="158"/>
      <c r="T386" s="158"/>
      <c r="U386" s="158"/>
      <c r="V386" s="158"/>
      <c r="X386" s="157"/>
      <c r="Y386" s="174"/>
      <c r="Z386" s="175"/>
      <c r="AA386" s="175"/>
      <c r="AB386" s="175"/>
      <c r="AC386" s="181"/>
      <c r="AD386" s="176">
        <f>SUM(AD384:AD385)</f>
        <v>0</v>
      </c>
      <c r="AE386" s="176">
        <f t="shared" ref="AE386:AF386" si="128">SUM(AE384:AE385)</f>
        <v>0</v>
      </c>
      <c r="AF386" s="176">
        <f t="shared" si="128"/>
        <v>0</v>
      </c>
      <c r="AG386" s="176">
        <f>SUM(AG384:AG385)</f>
        <v>0</v>
      </c>
      <c r="AI386" s="178"/>
      <c r="AJ386" s="178"/>
      <c r="AN386" s="15"/>
      <c r="AO386" s="158"/>
      <c r="AP386" s="158"/>
      <c r="AQ386" s="158"/>
      <c r="AR386" s="158"/>
      <c r="AS386" s="158"/>
      <c r="AT386" s="158"/>
      <c r="AU386" s="158"/>
      <c r="AV386" s="182"/>
    </row>
    <row r="387" spans="1:49" s="159" customFormat="1" ht="5.0999999999999996" customHeight="1" thickTop="1" x14ac:dyDescent="0.25">
      <c r="A387" s="154"/>
      <c r="B387" s="157"/>
      <c r="C387" s="157"/>
      <c r="D387" s="157"/>
      <c r="E387" s="157"/>
      <c r="F387" s="157"/>
      <c r="G387" s="157"/>
      <c r="H387" s="158"/>
      <c r="I387" s="158"/>
      <c r="J387" s="158"/>
      <c r="K387" s="158"/>
      <c r="L387" s="158"/>
      <c r="M387" s="158"/>
      <c r="N387" s="158"/>
      <c r="O387" s="158"/>
      <c r="P387" s="158"/>
      <c r="Q387" s="158"/>
      <c r="R387" s="157"/>
      <c r="S387" s="158"/>
      <c r="T387" s="158"/>
      <c r="U387" s="158"/>
      <c r="V387" s="158"/>
      <c r="W387" s="154"/>
      <c r="X387" s="157"/>
      <c r="Y387" s="157"/>
      <c r="Z387" s="157"/>
      <c r="AA387" s="157"/>
      <c r="AB387" s="157"/>
      <c r="AC387" s="157"/>
      <c r="AD387" s="158"/>
      <c r="AE387" s="158"/>
      <c r="AF387" s="158"/>
      <c r="AG387" s="158"/>
      <c r="AH387" s="158"/>
      <c r="AI387" s="178"/>
      <c r="AJ387" s="178"/>
      <c r="AK387" s="17"/>
      <c r="AL387" s="17"/>
      <c r="AM387" s="17"/>
      <c r="AN387" s="15"/>
      <c r="AO387" s="158"/>
      <c r="AP387" s="158"/>
      <c r="AQ387" s="158"/>
      <c r="AR387" s="158"/>
      <c r="AS387" s="158"/>
      <c r="AT387" s="158"/>
      <c r="AU387" s="158"/>
      <c r="AV387" s="158"/>
      <c r="AW387" s="154"/>
    </row>
    <row r="388" spans="1:49" x14ac:dyDescent="0.25">
      <c r="B388" s="157"/>
      <c r="C388" s="164" t="s">
        <v>246</v>
      </c>
      <c r="D388" s="165"/>
      <c r="E388" s="165"/>
      <c r="F388" s="166"/>
      <c r="G388" s="177" t="str">
        <f>B381</f>
        <v>Period 5</v>
      </c>
      <c r="H388" s="168" t="str">
        <f>$G$29</f>
        <v>VND</v>
      </c>
      <c r="I388" s="168" t="s">
        <v>204</v>
      </c>
      <c r="J388" s="168" t="s">
        <v>177</v>
      </c>
      <c r="K388" s="168" t="s">
        <v>213</v>
      </c>
      <c r="N388" s="178"/>
      <c r="R388" s="15"/>
      <c r="S388" s="158"/>
      <c r="T388" s="158"/>
      <c r="U388" s="158"/>
      <c r="V388" s="158"/>
      <c r="X388" s="157"/>
      <c r="Y388" s="164" t="s">
        <v>247</v>
      </c>
      <c r="Z388" s="165"/>
      <c r="AA388" s="165"/>
      <c r="AB388" s="166"/>
      <c r="AC388" s="177" t="str">
        <f>X381</f>
        <v>Period 5</v>
      </c>
      <c r="AD388" s="168" t="str">
        <f>$G$29</f>
        <v>VND</v>
      </c>
      <c r="AE388" s="168" t="s">
        <v>248</v>
      </c>
      <c r="AF388" s="168" t="s">
        <v>214</v>
      </c>
      <c r="AG388" s="168" t="s">
        <v>178</v>
      </c>
      <c r="AI388" s="178"/>
      <c r="AJ388" s="178"/>
      <c r="AN388" s="15"/>
      <c r="AO388" s="158"/>
      <c r="AP388" s="158"/>
      <c r="AQ388" s="158"/>
      <c r="AR388" s="158"/>
      <c r="AS388" s="158"/>
      <c r="AT388" s="158"/>
      <c r="AU388" s="158"/>
      <c r="AV388" s="158"/>
    </row>
    <row r="389" spans="1:49" x14ac:dyDescent="0.25">
      <c r="B389" s="157"/>
      <c r="C389" s="170" t="s">
        <v>216</v>
      </c>
      <c r="D389" s="157"/>
      <c r="E389" s="157"/>
      <c r="F389" s="157"/>
      <c r="G389" s="180"/>
      <c r="H389" s="172">
        <f>IF(O$128="",0,O$128)</f>
        <v>3.8743019104003904E-10</v>
      </c>
      <c r="I389" s="173"/>
      <c r="J389" s="173">
        <f>H389</f>
        <v>3.8743019104003904E-10</v>
      </c>
      <c r="K389" s="173"/>
      <c r="R389" s="15"/>
      <c r="S389" s="158"/>
      <c r="T389" s="158"/>
      <c r="U389" s="158"/>
      <c r="V389" s="158"/>
      <c r="X389" s="157"/>
      <c r="Y389" s="170" t="s">
        <v>249</v>
      </c>
      <c r="Z389" s="157"/>
      <c r="AA389" s="157"/>
      <c r="AB389" s="157"/>
      <c r="AC389" s="180"/>
      <c r="AD389" s="172">
        <f>IF(AL$128="",0,AL$128)</f>
        <v>0</v>
      </c>
      <c r="AE389" s="173"/>
      <c r="AF389" s="173">
        <f>AD389</f>
        <v>0</v>
      </c>
      <c r="AG389" s="173"/>
      <c r="AN389" s="15"/>
      <c r="AO389" s="158"/>
      <c r="AP389" s="158"/>
      <c r="AQ389" s="158"/>
      <c r="AR389" s="158"/>
      <c r="AS389" s="158"/>
      <c r="AT389" s="158"/>
      <c r="AU389" s="158"/>
      <c r="AV389" s="158"/>
    </row>
    <row r="390" spans="1:49" x14ac:dyDescent="0.25">
      <c r="B390" s="157"/>
      <c r="C390" s="170" t="s">
        <v>186</v>
      </c>
      <c r="D390" s="157"/>
      <c r="E390" s="157"/>
      <c r="F390" s="157"/>
      <c r="G390" s="180"/>
      <c r="H390" s="172">
        <f>-H389</f>
        <v>-3.8743019104003904E-10</v>
      </c>
      <c r="I390" s="173">
        <f>H390</f>
        <v>-3.8743019104003904E-10</v>
      </c>
      <c r="J390" s="173"/>
      <c r="K390" s="173"/>
      <c r="R390" s="15"/>
      <c r="S390" s="158"/>
      <c r="T390" s="158"/>
      <c r="U390" s="158"/>
      <c r="V390" s="158"/>
      <c r="X390" s="157"/>
      <c r="Y390" s="170" t="s">
        <v>186</v>
      </c>
      <c r="Z390" s="157"/>
      <c r="AA390" s="157"/>
      <c r="AB390" s="157"/>
      <c r="AC390" s="180"/>
      <c r="AD390" s="172">
        <f>-AD389</f>
        <v>0</v>
      </c>
      <c r="AE390" s="173">
        <f>AD390</f>
        <v>0</v>
      </c>
      <c r="AF390" s="173"/>
      <c r="AG390" s="173"/>
      <c r="AN390" s="15"/>
      <c r="AO390" s="158"/>
      <c r="AP390" s="158"/>
      <c r="AQ390" s="158"/>
      <c r="AR390" s="158"/>
      <c r="AS390" s="158"/>
      <c r="AT390" s="158"/>
      <c r="AU390" s="158"/>
      <c r="AV390" s="158"/>
    </row>
    <row r="391" spans="1:49" ht="16.5" thickBot="1" x14ac:dyDescent="0.3">
      <c r="B391" s="157"/>
      <c r="C391" s="174"/>
      <c r="D391" s="175"/>
      <c r="E391" s="175"/>
      <c r="F391" s="175"/>
      <c r="G391" s="181"/>
      <c r="H391" s="176">
        <f>SUM(H389:H390)</f>
        <v>0</v>
      </c>
      <c r="I391" s="176">
        <f t="shared" ref="I391:K391" si="129">SUM(I389:I390)</f>
        <v>-3.8743019104003904E-10</v>
      </c>
      <c r="J391" s="176">
        <f t="shared" si="129"/>
        <v>3.8743019104003904E-10</v>
      </c>
      <c r="K391" s="176">
        <f t="shared" si="129"/>
        <v>0</v>
      </c>
      <c r="R391" s="15"/>
      <c r="S391" s="158"/>
      <c r="T391" s="158"/>
      <c r="U391" s="158"/>
      <c r="V391" s="158"/>
      <c r="X391" s="157"/>
      <c r="Y391" s="174"/>
      <c r="Z391" s="175"/>
      <c r="AA391" s="175"/>
      <c r="AB391" s="175"/>
      <c r="AC391" s="181"/>
      <c r="AD391" s="176">
        <f>SUM(AD389:AD390)</f>
        <v>0</v>
      </c>
      <c r="AE391" s="176">
        <f t="shared" ref="AE391:AF391" si="130">SUM(AE389:AE390)</f>
        <v>0</v>
      </c>
      <c r="AF391" s="176">
        <f t="shared" si="130"/>
        <v>0</v>
      </c>
      <c r="AG391" s="176">
        <f>SUM(AG389:AG390)</f>
        <v>0</v>
      </c>
      <c r="AN391" s="15"/>
      <c r="AO391" s="158"/>
      <c r="AP391" s="158"/>
      <c r="AQ391" s="158"/>
      <c r="AR391" s="158"/>
      <c r="AS391" s="158"/>
      <c r="AT391" s="158"/>
      <c r="AU391" s="158"/>
      <c r="AV391" s="158"/>
    </row>
    <row r="392" spans="1:49" ht="16.5" thickTop="1" x14ac:dyDescent="0.25">
      <c r="B392" s="157"/>
      <c r="C392" s="170" t="s">
        <v>217</v>
      </c>
      <c r="D392" s="157"/>
      <c r="E392" s="157"/>
      <c r="F392" s="157"/>
      <c r="G392" s="157"/>
      <c r="H392" s="183">
        <f>-H393</f>
        <v>0</v>
      </c>
      <c r="I392" s="184">
        <f>H392</f>
        <v>0</v>
      </c>
      <c r="J392" s="184"/>
      <c r="K392" s="184"/>
      <c r="R392" s="15"/>
      <c r="S392" s="158"/>
      <c r="T392" s="158"/>
      <c r="U392" s="158"/>
      <c r="V392" s="158"/>
      <c r="X392" s="157"/>
      <c r="Y392" s="170" t="s">
        <v>217</v>
      </c>
      <c r="Z392" s="157"/>
      <c r="AA392" s="157"/>
      <c r="AB392" s="157"/>
      <c r="AC392" s="157"/>
      <c r="AD392" s="183">
        <f>-AD393</f>
        <v>0</v>
      </c>
      <c r="AE392" s="184">
        <f>AD392</f>
        <v>0</v>
      </c>
      <c r="AF392" s="184"/>
      <c r="AG392" s="184"/>
      <c r="AN392" s="15"/>
      <c r="AO392" s="158"/>
      <c r="AP392" s="158"/>
      <c r="AQ392" s="158"/>
      <c r="AR392" s="158"/>
      <c r="AS392" s="158"/>
      <c r="AT392" s="158"/>
      <c r="AU392" s="158"/>
      <c r="AV392" s="158"/>
    </row>
    <row r="393" spans="1:49" x14ac:dyDescent="0.25">
      <c r="B393" s="157"/>
      <c r="C393" s="170" t="s">
        <v>250</v>
      </c>
      <c r="D393" s="157"/>
      <c r="E393" s="157"/>
      <c r="F393" s="157"/>
      <c r="G393" s="157"/>
      <c r="H393" s="172">
        <f>IF(N$128="",0,N$128)</f>
        <v>0</v>
      </c>
      <c r="I393" s="173">
        <f>H393</f>
        <v>0</v>
      </c>
      <c r="J393" s="173"/>
      <c r="K393" s="173">
        <f>H393</f>
        <v>0</v>
      </c>
      <c r="R393" s="15"/>
      <c r="S393" s="158"/>
      <c r="T393" s="158"/>
      <c r="U393" s="158"/>
      <c r="V393" s="158"/>
      <c r="X393" s="157"/>
      <c r="Y393" s="170" t="s">
        <v>226</v>
      </c>
      <c r="Z393" s="157"/>
      <c r="AA393" s="157"/>
      <c r="AB393" s="157"/>
      <c r="AC393" s="157"/>
      <c r="AD393" s="172">
        <f>IF(AK$128="",0,AK$128)</f>
        <v>0</v>
      </c>
      <c r="AE393" s="173">
        <f>AD393</f>
        <v>0</v>
      </c>
      <c r="AF393" s="173"/>
      <c r="AG393" s="173">
        <f>AD393</f>
        <v>0</v>
      </c>
      <c r="AN393" s="15"/>
      <c r="AO393" s="158"/>
      <c r="AP393" s="158"/>
      <c r="AQ393" s="158"/>
      <c r="AR393" s="158"/>
      <c r="AS393" s="158"/>
      <c r="AT393" s="158"/>
      <c r="AU393" s="158"/>
      <c r="AV393" s="158"/>
    </row>
    <row r="394" spans="1:49" ht="16.5" thickBot="1" x14ac:dyDescent="0.3">
      <c r="B394" s="157"/>
      <c r="C394" s="174"/>
      <c r="D394" s="175"/>
      <c r="E394" s="175"/>
      <c r="F394" s="175"/>
      <c r="G394" s="181"/>
      <c r="H394" s="176">
        <f>SUM(H392:H393)</f>
        <v>0</v>
      </c>
      <c r="I394" s="176">
        <f>SUM(I392:I393)</f>
        <v>0</v>
      </c>
      <c r="J394" s="176">
        <f>SUM(J392:J393)</f>
        <v>0</v>
      </c>
      <c r="K394" s="176">
        <f>SUM(K392:K393)</f>
        <v>0</v>
      </c>
      <c r="R394" s="15"/>
      <c r="S394" s="158"/>
      <c r="T394" s="158"/>
      <c r="U394" s="158"/>
      <c r="V394" s="158"/>
      <c r="X394" s="157"/>
      <c r="Y394" s="174"/>
      <c r="Z394" s="175"/>
      <c r="AA394" s="175"/>
      <c r="AB394" s="175"/>
      <c r="AC394" s="181"/>
      <c r="AD394" s="176">
        <f>SUM(AD392:AD393)</f>
        <v>0</v>
      </c>
      <c r="AE394" s="176">
        <f>SUM(AE392:AE393)</f>
        <v>0</v>
      </c>
      <c r="AF394" s="176">
        <f>SUM(AF392:AF393)</f>
        <v>0</v>
      </c>
      <c r="AG394" s="176">
        <f>SUM(AG392:AG393)</f>
        <v>0</v>
      </c>
      <c r="AN394" s="15"/>
      <c r="AO394" s="158"/>
      <c r="AP394" s="158"/>
      <c r="AQ394" s="158"/>
      <c r="AR394" s="158"/>
      <c r="AS394" s="158"/>
      <c r="AT394" s="158"/>
      <c r="AU394" s="158"/>
      <c r="AV394" s="158"/>
    </row>
    <row r="395" spans="1:49" s="159" customFormat="1" ht="5.0999999999999996" customHeight="1" thickTop="1" x14ac:dyDescent="0.25">
      <c r="A395" s="154"/>
      <c r="B395" s="157"/>
      <c r="C395" s="157"/>
      <c r="D395" s="157"/>
      <c r="E395" s="157"/>
      <c r="F395" s="157"/>
      <c r="G395" s="157"/>
      <c r="H395" s="158"/>
      <c r="I395" s="158"/>
      <c r="J395" s="158"/>
      <c r="K395" s="158"/>
      <c r="L395" s="158"/>
      <c r="M395" s="158"/>
      <c r="N395" s="158"/>
      <c r="O395" s="158"/>
      <c r="P395" s="158"/>
      <c r="Q395" s="158"/>
      <c r="R395" s="157"/>
      <c r="S395" s="158"/>
      <c r="T395" s="158"/>
      <c r="U395" s="158"/>
      <c r="V395" s="158"/>
      <c r="W395" s="154"/>
      <c r="X395" s="157"/>
      <c r="Y395" s="157"/>
      <c r="Z395" s="157"/>
      <c r="AA395" s="157"/>
      <c r="AB395" s="157"/>
      <c r="AC395" s="157"/>
      <c r="AD395" s="158"/>
      <c r="AE395" s="158"/>
      <c r="AF395" s="158"/>
      <c r="AG395" s="158"/>
      <c r="AH395" s="158"/>
      <c r="AI395" s="158"/>
      <c r="AJ395" s="158"/>
      <c r="AK395" s="158"/>
      <c r="AL395" s="158"/>
      <c r="AM395" s="158"/>
      <c r="AN395" s="157"/>
      <c r="AO395" s="158"/>
      <c r="AP395" s="158"/>
      <c r="AQ395" s="158"/>
      <c r="AR395" s="158"/>
      <c r="AS395" s="158"/>
      <c r="AT395" s="158"/>
      <c r="AU395" s="158"/>
      <c r="AV395" s="158"/>
      <c r="AW395" s="154"/>
    </row>
    <row r="396" spans="1:49" s="163" customFormat="1" x14ac:dyDescent="0.25">
      <c r="A396" s="160"/>
      <c r="B396" s="160" t="s">
        <v>251</v>
      </c>
      <c r="C396" s="160"/>
      <c r="D396" s="160"/>
      <c r="E396" s="160"/>
      <c r="F396" s="160"/>
      <c r="G396" s="160"/>
      <c r="H396" s="161"/>
      <c r="I396" s="161"/>
      <c r="J396" s="161"/>
      <c r="K396" s="161"/>
      <c r="L396" s="161"/>
      <c r="M396" s="161"/>
      <c r="N396" s="161"/>
      <c r="O396" s="161"/>
      <c r="P396" s="161"/>
      <c r="Q396" s="161"/>
      <c r="R396" s="162"/>
      <c r="S396" s="162"/>
      <c r="T396" s="162"/>
      <c r="U396" s="162"/>
      <c r="V396" s="162"/>
      <c r="W396" s="160"/>
      <c r="X396" s="160" t="s">
        <v>252</v>
      </c>
      <c r="Y396" s="160"/>
      <c r="Z396" s="160"/>
      <c r="AA396" s="160"/>
      <c r="AB396" s="160"/>
      <c r="AC396" s="160"/>
      <c r="AD396" s="161"/>
      <c r="AE396" s="161"/>
      <c r="AF396" s="161"/>
      <c r="AG396" s="161"/>
      <c r="AH396" s="161"/>
      <c r="AI396" s="161"/>
      <c r="AJ396" s="161"/>
      <c r="AK396" s="161"/>
      <c r="AL396" s="161"/>
      <c r="AM396" s="161"/>
      <c r="AN396" s="161"/>
      <c r="AO396" s="161"/>
      <c r="AP396" s="162"/>
      <c r="AQ396" s="162"/>
      <c r="AR396" s="162"/>
      <c r="AS396" s="162"/>
      <c r="AT396" s="162"/>
      <c r="AU396" s="162"/>
      <c r="AV396" s="162"/>
      <c r="AW396" s="160"/>
    </row>
    <row r="397" spans="1:49" s="159" customFormat="1" ht="5.0999999999999996" customHeight="1" x14ac:dyDescent="0.25">
      <c r="A397" s="154"/>
      <c r="B397" s="157"/>
      <c r="C397" s="157"/>
      <c r="D397" s="157"/>
      <c r="E397" s="157"/>
      <c r="F397" s="157"/>
      <c r="G397" s="157"/>
      <c r="H397" s="158"/>
      <c r="I397" s="158"/>
      <c r="J397" s="158"/>
      <c r="K397" s="158"/>
      <c r="L397" s="158"/>
      <c r="M397" s="158"/>
      <c r="N397" s="158"/>
      <c r="O397" s="158"/>
      <c r="P397" s="158"/>
      <c r="Q397" s="158"/>
      <c r="R397" s="157"/>
      <c r="S397" s="158"/>
      <c r="T397" s="158"/>
      <c r="U397" s="158"/>
      <c r="V397" s="158"/>
      <c r="W397" s="154"/>
      <c r="X397" s="157"/>
      <c r="Y397" s="157"/>
      <c r="Z397" s="157"/>
      <c r="AA397" s="157"/>
      <c r="AB397" s="157"/>
      <c r="AC397" s="157"/>
      <c r="AD397" s="158"/>
      <c r="AE397" s="158"/>
      <c r="AF397" s="158"/>
      <c r="AG397" s="158"/>
      <c r="AH397" s="158"/>
      <c r="AI397" s="158"/>
      <c r="AJ397" s="158"/>
      <c r="AK397" s="158"/>
      <c r="AL397" s="158"/>
      <c r="AM397" s="158"/>
      <c r="AN397" s="158"/>
      <c r="AO397" s="158"/>
      <c r="AP397" s="157"/>
      <c r="AQ397" s="158"/>
      <c r="AR397" s="158"/>
      <c r="AS397" s="158"/>
      <c r="AT397" s="158"/>
      <c r="AU397" s="158"/>
      <c r="AV397" s="158"/>
      <c r="AW397" s="154"/>
    </row>
    <row r="398" spans="1:49" x14ac:dyDescent="0.25">
      <c r="B398" s="157"/>
      <c r="C398" s="164" t="s">
        <v>205</v>
      </c>
      <c r="D398" s="165"/>
      <c r="E398" s="165"/>
      <c r="F398" s="166"/>
      <c r="G398" s="177" t="str">
        <f>B396</f>
        <v>Period 6</v>
      </c>
      <c r="H398" s="168" t="str">
        <f>$G$29</f>
        <v>VND</v>
      </c>
      <c r="I398" s="168" t="s">
        <v>248</v>
      </c>
      <c r="J398" s="168" t="s">
        <v>177</v>
      </c>
      <c r="K398" s="168" t="s">
        <v>178</v>
      </c>
      <c r="N398" s="158"/>
      <c r="O398" s="158"/>
      <c r="P398" s="158"/>
      <c r="Q398" s="158"/>
      <c r="R398" s="157"/>
      <c r="S398" s="158"/>
      <c r="T398" s="158"/>
      <c r="U398" s="158"/>
      <c r="V398" s="158"/>
      <c r="X398" s="157"/>
      <c r="Y398" s="164" t="s">
        <v>253</v>
      </c>
      <c r="Z398" s="165"/>
      <c r="AA398" s="165"/>
      <c r="AB398" s="166"/>
      <c r="AC398" s="177" t="str">
        <f>X396</f>
        <v>Period 6</v>
      </c>
      <c r="AD398" s="168" t="str">
        <f>$G$29</f>
        <v>VND</v>
      </c>
      <c r="AE398" s="168" t="s">
        <v>176</v>
      </c>
      <c r="AF398" s="168" t="s">
        <v>177</v>
      </c>
      <c r="AG398" s="168" t="s">
        <v>207</v>
      </c>
      <c r="AI398" s="178"/>
      <c r="AJ398" s="178"/>
      <c r="AN398" s="15"/>
      <c r="AO398" s="158"/>
      <c r="AP398" s="158"/>
      <c r="AQ398" s="158"/>
      <c r="AR398" s="158"/>
      <c r="AS398" s="158"/>
      <c r="AT398" s="158"/>
      <c r="AU398" s="158"/>
      <c r="AV398" s="179"/>
    </row>
    <row r="399" spans="1:49" x14ac:dyDescent="0.25">
      <c r="B399" s="157"/>
      <c r="C399" s="170" t="s">
        <v>235</v>
      </c>
      <c r="D399" s="157"/>
      <c r="E399" s="157"/>
      <c r="F399" s="157"/>
      <c r="G399" s="180"/>
      <c r="H399" s="172">
        <f>IF(R$129="",0,-R$129)</f>
        <v>15892644.775253143</v>
      </c>
      <c r="I399" s="173"/>
      <c r="J399" s="173">
        <f>H399</f>
        <v>15892644.775253143</v>
      </c>
      <c r="K399" s="173"/>
      <c r="N399" s="158"/>
      <c r="O399" s="158"/>
      <c r="P399" s="158"/>
      <c r="Q399" s="158"/>
      <c r="R399" s="157"/>
      <c r="S399" s="158"/>
      <c r="T399" s="158"/>
      <c r="U399" s="158"/>
      <c r="V399" s="158"/>
      <c r="X399" s="157"/>
      <c r="Y399" s="170" t="s">
        <v>208</v>
      </c>
      <c r="Z399" s="157"/>
      <c r="AA399" s="157"/>
      <c r="AB399" s="157"/>
      <c r="AC399" s="180"/>
      <c r="AD399" s="172">
        <f>IF(AP$129="",0,-AP$129)</f>
        <v>0</v>
      </c>
      <c r="AE399" s="173"/>
      <c r="AF399" s="173">
        <f>AD399</f>
        <v>0</v>
      </c>
      <c r="AG399" s="173"/>
      <c r="AI399" s="178"/>
      <c r="AJ399" s="178"/>
      <c r="AN399" s="15"/>
      <c r="AO399" s="158"/>
      <c r="AP399" s="158"/>
      <c r="AQ399" s="158"/>
      <c r="AR399" s="158"/>
      <c r="AS399" s="158"/>
      <c r="AT399" s="158"/>
      <c r="AU399" s="158"/>
      <c r="AV399" s="158"/>
    </row>
    <row r="400" spans="1:49" x14ac:dyDescent="0.25">
      <c r="B400" s="157"/>
      <c r="C400" s="170" t="s">
        <v>209</v>
      </c>
      <c r="D400" s="157"/>
      <c r="E400" s="157"/>
      <c r="F400" s="157"/>
      <c r="G400" s="180"/>
      <c r="H400" s="172">
        <f>-H399</f>
        <v>-15892644.775253143</v>
      </c>
      <c r="I400" s="173">
        <f>H400</f>
        <v>-15892644.775253143</v>
      </c>
      <c r="J400" s="173"/>
      <c r="K400" s="173"/>
      <c r="N400" s="158"/>
      <c r="O400" s="158"/>
      <c r="P400" s="158"/>
      <c r="Q400" s="158"/>
      <c r="R400" s="157"/>
      <c r="S400" s="158"/>
      <c r="T400" s="158"/>
      <c r="U400" s="158"/>
      <c r="V400" s="158"/>
      <c r="X400" s="157"/>
      <c r="Y400" s="170" t="s">
        <v>254</v>
      </c>
      <c r="Z400" s="157"/>
      <c r="AA400" s="157"/>
      <c r="AB400" s="157"/>
      <c r="AC400" s="180"/>
      <c r="AD400" s="172">
        <f>-AD399</f>
        <v>0</v>
      </c>
      <c r="AE400" s="173">
        <f>AD400</f>
        <v>0</v>
      </c>
      <c r="AF400" s="173"/>
      <c r="AG400" s="173"/>
      <c r="AI400" s="178"/>
      <c r="AJ400" s="178"/>
      <c r="AN400" s="15"/>
      <c r="AO400" s="158"/>
      <c r="AP400" s="158"/>
      <c r="AQ400" s="158"/>
      <c r="AR400" s="158"/>
      <c r="AS400" s="158"/>
      <c r="AT400" s="158"/>
      <c r="AU400" s="158"/>
      <c r="AV400" s="158"/>
    </row>
    <row r="401" spans="1:49" ht="16.5" thickBot="1" x14ac:dyDescent="0.3">
      <c r="B401" s="157"/>
      <c r="C401" s="174"/>
      <c r="D401" s="175"/>
      <c r="E401" s="175"/>
      <c r="F401" s="175"/>
      <c r="G401" s="181"/>
      <c r="H401" s="176">
        <f>SUM(H399:H400)</f>
        <v>0</v>
      </c>
      <c r="I401" s="176">
        <f t="shared" ref="I401:K401" si="131">SUM(I399:I400)</f>
        <v>-15892644.775253143</v>
      </c>
      <c r="J401" s="176">
        <f t="shared" si="131"/>
        <v>15892644.775253143</v>
      </c>
      <c r="K401" s="176">
        <f t="shared" si="131"/>
        <v>0</v>
      </c>
      <c r="N401" s="158"/>
      <c r="O401" s="158"/>
      <c r="P401" s="158"/>
      <c r="Q401" s="158"/>
      <c r="R401" s="157"/>
      <c r="S401" s="158"/>
      <c r="T401" s="158"/>
      <c r="U401" s="158"/>
      <c r="V401" s="158"/>
      <c r="X401" s="157"/>
      <c r="Y401" s="174"/>
      <c r="Z401" s="175"/>
      <c r="AA401" s="175"/>
      <c r="AB401" s="175"/>
      <c r="AC401" s="181"/>
      <c r="AD401" s="176">
        <f>SUM(AD399:AD400)</f>
        <v>0</v>
      </c>
      <c r="AE401" s="176">
        <f t="shared" ref="AE401:AF401" si="132">SUM(AE399:AE400)</f>
        <v>0</v>
      </c>
      <c r="AF401" s="176">
        <f t="shared" si="132"/>
        <v>0</v>
      </c>
      <c r="AG401" s="176">
        <f>SUM(AG399:AG400)</f>
        <v>0</v>
      </c>
      <c r="AI401" s="178"/>
      <c r="AJ401" s="178"/>
      <c r="AN401" s="15"/>
      <c r="AO401" s="158"/>
      <c r="AP401" s="158"/>
      <c r="AQ401" s="158"/>
      <c r="AR401" s="158"/>
      <c r="AS401" s="158"/>
      <c r="AT401" s="158"/>
      <c r="AU401" s="158"/>
      <c r="AV401" s="182"/>
    </row>
    <row r="402" spans="1:49" s="159" customFormat="1" ht="5.0999999999999996" customHeight="1" thickTop="1" x14ac:dyDescent="0.25">
      <c r="A402" s="154"/>
      <c r="B402" s="157"/>
      <c r="C402" s="157"/>
      <c r="D402" s="157"/>
      <c r="E402" s="157"/>
      <c r="F402" s="157"/>
      <c r="G402" s="157"/>
      <c r="H402" s="158"/>
      <c r="I402" s="158"/>
      <c r="J402" s="158"/>
      <c r="K402" s="158"/>
      <c r="L402" s="158"/>
      <c r="M402" s="158"/>
      <c r="N402" s="158"/>
      <c r="O402" s="158"/>
      <c r="P402" s="158"/>
      <c r="Q402" s="158"/>
      <c r="R402" s="157"/>
      <c r="S402" s="158"/>
      <c r="T402" s="158"/>
      <c r="U402" s="158"/>
      <c r="V402" s="158"/>
      <c r="W402" s="154"/>
      <c r="X402" s="157"/>
      <c r="Y402" s="157"/>
      <c r="Z402" s="157"/>
      <c r="AA402" s="157"/>
      <c r="AB402" s="157"/>
      <c r="AC402" s="157"/>
      <c r="AD402" s="158"/>
      <c r="AE402" s="158"/>
      <c r="AF402" s="158"/>
      <c r="AG402" s="158"/>
      <c r="AH402" s="158"/>
      <c r="AI402" s="178"/>
      <c r="AJ402" s="178"/>
      <c r="AK402" s="17"/>
      <c r="AL402" s="17"/>
      <c r="AM402" s="17"/>
      <c r="AN402" s="15"/>
      <c r="AO402" s="158"/>
      <c r="AP402" s="158"/>
      <c r="AQ402" s="158"/>
      <c r="AR402" s="158"/>
      <c r="AS402" s="158"/>
      <c r="AT402" s="158"/>
      <c r="AU402" s="158"/>
      <c r="AV402" s="158"/>
      <c r="AW402" s="154"/>
    </row>
    <row r="403" spans="1:49" x14ac:dyDescent="0.25">
      <c r="B403" s="157"/>
      <c r="C403" s="164" t="s">
        <v>211</v>
      </c>
      <c r="D403" s="165"/>
      <c r="E403" s="165"/>
      <c r="F403" s="166"/>
      <c r="G403" s="177" t="str">
        <f>B396</f>
        <v>Period 6</v>
      </c>
      <c r="H403" s="168" t="str">
        <f>$G$29</f>
        <v>VND</v>
      </c>
      <c r="I403" s="168" t="s">
        <v>204</v>
      </c>
      <c r="J403" s="168" t="s">
        <v>212</v>
      </c>
      <c r="K403" s="168" t="s">
        <v>213</v>
      </c>
      <c r="N403" s="178"/>
      <c r="R403" s="15"/>
      <c r="S403" s="158"/>
      <c r="T403" s="158"/>
      <c r="U403" s="158"/>
      <c r="V403" s="158"/>
      <c r="X403" s="157"/>
      <c r="Y403" s="164" t="s">
        <v>255</v>
      </c>
      <c r="Z403" s="165"/>
      <c r="AA403" s="165"/>
      <c r="AB403" s="166"/>
      <c r="AC403" s="177" t="str">
        <f>X396</f>
        <v>Period 6</v>
      </c>
      <c r="AD403" s="168" t="str">
        <f>$G$29</f>
        <v>VND</v>
      </c>
      <c r="AE403" s="168" t="s">
        <v>206</v>
      </c>
      <c r="AF403" s="168" t="s">
        <v>212</v>
      </c>
      <c r="AG403" s="168" t="s">
        <v>207</v>
      </c>
      <c r="AI403" s="178"/>
      <c r="AJ403" s="178"/>
      <c r="AN403" s="15"/>
      <c r="AO403" s="158"/>
      <c r="AP403" s="158"/>
      <c r="AQ403" s="158"/>
      <c r="AR403" s="158"/>
      <c r="AS403" s="158"/>
      <c r="AT403" s="158"/>
      <c r="AU403" s="158"/>
      <c r="AV403" s="158"/>
    </row>
    <row r="404" spans="1:49" x14ac:dyDescent="0.25">
      <c r="B404" s="157"/>
      <c r="C404" s="170" t="s">
        <v>216</v>
      </c>
      <c r="D404" s="157"/>
      <c r="E404" s="157"/>
      <c r="F404" s="157"/>
      <c r="G404" s="180"/>
      <c r="H404" s="172">
        <f>IF(O$129="",0,O$129)</f>
        <v>3.8994848728179928E-10</v>
      </c>
      <c r="I404" s="173"/>
      <c r="J404" s="173">
        <f>H404</f>
        <v>3.8994848728179928E-10</v>
      </c>
      <c r="K404" s="173"/>
      <c r="R404" s="15"/>
      <c r="S404" s="158"/>
      <c r="T404" s="158"/>
      <c r="U404" s="158"/>
      <c r="V404" s="158"/>
      <c r="X404" s="157"/>
      <c r="Y404" s="170" t="s">
        <v>238</v>
      </c>
      <c r="Z404" s="157"/>
      <c r="AA404" s="157"/>
      <c r="AB404" s="157"/>
      <c r="AC404" s="180"/>
      <c r="AD404" s="172">
        <f>IF(AL$129="",0,AL$129)</f>
        <v>0</v>
      </c>
      <c r="AE404" s="173"/>
      <c r="AF404" s="173">
        <f>AD404</f>
        <v>0</v>
      </c>
      <c r="AG404" s="173"/>
      <c r="AN404" s="15"/>
      <c r="AO404" s="158"/>
      <c r="AP404" s="158"/>
      <c r="AQ404" s="158"/>
      <c r="AR404" s="158"/>
      <c r="AS404" s="158"/>
      <c r="AT404" s="158"/>
      <c r="AU404" s="158"/>
      <c r="AV404" s="158"/>
    </row>
    <row r="405" spans="1:49" x14ac:dyDescent="0.25">
      <c r="B405" s="157"/>
      <c r="C405" s="170" t="s">
        <v>186</v>
      </c>
      <c r="D405" s="157"/>
      <c r="E405" s="157"/>
      <c r="F405" s="157"/>
      <c r="G405" s="180"/>
      <c r="H405" s="172">
        <f>-H404</f>
        <v>-3.8994848728179928E-10</v>
      </c>
      <c r="I405" s="173">
        <f>H405</f>
        <v>-3.8994848728179928E-10</v>
      </c>
      <c r="J405" s="173"/>
      <c r="K405" s="173"/>
      <c r="R405" s="15"/>
      <c r="S405" s="158"/>
      <c r="T405" s="158"/>
      <c r="U405" s="158"/>
      <c r="V405" s="158"/>
      <c r="X405" s="157"/>
      <c r="Y405" s="170" t="s">
        <v>186</v>
      </c>
      <c r="Z405" s="157"/>
      <c r="AA405" s="157"/>
      <c r="AB405" s="157"/>
      <c r="AC405" s="180"/>
      <c r="AD405" s="172">
        <f>-AD404</f>
        <v>0</v>
      </c>
      <c r="AE405" s="173">
        <f>AD405</f>
        <v>0</v>
      </c>
      <c r="AF405" s="173"/>
      <c r="AG405" s="173"/>
      <c r="AN405" s="15"/>
      <c r="AO405" s="158"/>
      <c r="AP405" s="158"/>
      <c r="AQ405" s="158"/>
      <c r="AR405" s="158"/>
      <c r="AS405" s="158"/>
      <c r="AT405" s="158"/>
      <c r="AU405" s="158"/>
      <c r="AV405" s="158"/>
    </row>
    <row r="406" spans="1:49" ht="16.5" thickBot="1" x14ac:dyDescent="0.3">
      <c r="B406" s="157"/>
      <c r="C406" s="174"/>
      <c r="D406" s="175"/>
      <c r="E406" s="175"/>
      <c r="F406" s="175"/>
      <c r="G406" s="181"/>
      <c r="H406" s="176">
        <f>SUM(H404:H405)</f>
        <v>0</v>
      </c>
      <c r="I406" s="176">
        <f t="shared" ref="I406:K406" si="133">SUM(I404:I405)</f>
        <v>-3.8994848728179928E-10</v>
      </c>
      <c r="J406" s="176">
        <f t="shared" si="133"/>
        <v>3.8994848728179928E-10</v>
      </c>
      <c r="K406" s="176">
        <f t="shared" si="133"/>
        <v>0</v>
      </c>
      <c r="R406" s="15"/>
      <c r="S406" s="158"/>
      <c r="T406" s="158"/>
      <c r="U406" s="158"/>
      <c r="V406" s="158"/>
      <c r="X406" s="157"/>
      <c r="Y406" s="174"/>
      <c r="Z406" s="175"/>
      <c r="AA406" s="175"/>
      <c r="AB406" s="175"/>
      <c r="AC406" s="181"/>
      <c r="AD406" s="176">
        <f>SUM(AD404:AD405)</f>
        <v>0</v>
      </c>
      <c r="AE406" s="176">
        <f t="shared" ref="AE406:AF406" si="134">SUM(AE404:AE405)</f>
        <v>0</v>
      </c>
      <c r="AF406" s="176">
        <f t="shared" si="134"/>
        <v>0</v>
      </c>
      <c r="AG406" s="176">
        <f>SUM(AG404:AG405)</f>
        <v>0</v>
      </c>
      <c r="AN406" s="15"/>
      <c r="AO406" s="158"/>
      <c r="AP406" s="158"/>
      <c r="AQ406" s="158"/>
      <c r="AR406" s="158"/>
      <c r="AS406" s="158"/>
      <c r="AT406" s="158"/>
      <c r="AU406" s="158"/>
      <c r="AV406" s="158"/>
    </row>
    <row r="407" spans="1:49" ht="16.5" thickTop="1" x14ac:dyDescent="0.25">
      <c r="B407" s="157"/>
      <c r="C407" s="170" t="s">
        <v>217</v>
      </c>
      <c r="D407" s="157"/>
      <c r="E407" s="157"/>
      <c r="F407" s="157"/>
      <c r="G407" s="157"/>
      <c r="H407" s="183">
        <f>-H408</f>
        <v>0</v>
      </c>
      <c r="I407" s="184">
        <f>H407</f>
        <v>0</v>
      </c>
      <c r="J407" s="184"/>
      <c r="K407" s="184"/>
      <c r="R407" s="15"/>
      <c r="S407" s="158"/>
      <c r="T407" s="158"/>
      <c r="U407" s="158"/>
      <c r="V407" s="158"/>
      <c r="X407" s="157"/>
      <c r="Y407" s="170" t="s">
        <v>217</v>
      </c>
      <c r="Z407" s="157"/>
      <c r="AA407" s="157"/>
      <c r="AB407" s="157"/>
      <c r="AC407" s="157"/>
      <c r="AD407" s="183">
        <f>-AD408</f>
        <v>0</v>
      </c>
      <c r="AE407" s="184">
        <f>AD407</f>
        <v>0</v>
      </c>
      <c r="AF407" s="184"/>
      <c r="AG407" s="184"/>
      <c r="AN407" s="15"/>
      <c r="AO407" s="158"/>
      <c r="AP407" s="158"/>
      <c r="AQ407" s="158"/>
      <c r="AR407" s="158"/>
      <c r="AS407" s="158"/>
      <c r="AT407" s="158"/>
      <c r="AU407" s="158"/>
      <c r="AV407" s="158"/>
    </row>
    <row r="408" spans="1:49" x14ac:dyDescent="0.25">
      <c r="B408" s="157"/>
      <c r="C408" s="170" t="s">
        <v>218</v>
      </c>
      <c r="D408" s="157"/>
      <c r="E408" s="157"/>
      <c r="F408" s="157"/>
      <c r="G408" s="157"/>
      <c r="H408" s="172">
        <f>IF(N$129="",0,N$129)</f>
        <v>0</v>
      </c>
      <c r="I408" s="173">
        <f>H408</f>
        <v>0</v>
      </c>
      <c r="J408" s="173"/>
      <c r="K408" s="173">
        <f>H408</f>
        <v>0</v>
      </c>
      <c r="R408" s="15"/>
      <c r="S408" s="158"/>
      <c r="T408" s="158"/>
      <c r="U408" s="158"/>
      <c r="V408" s="158"/>
      <c r="X408" s="157"/>
      <c r="Y408" s="170" t="s">
        <v>226</v>
      </c>
      <c r="Z408" s="157"/>
      <c r="AA408" s="157"/>
      <c r="AB408" s="157"/>
      <c r="AC408" s="157"/>
      <c r="AD408" s="172">
        <f>IF(AK$129="",0,AK$129)</f>
        <v>0</v>
      </c>
      <c r="AE408" s="173">
        <f>AD408</f>
        <v>0</v>
      </c>
      <c r="AF408" s="173"/>
      <c r="AG408" s="173">
        <f>AD408</f>
        <v>0</v>
      </c>
      <c r="AN408" s="15"/>
      <c r="AO408" s="158"/>
      <c r="AP408" s="158"/>
      <c r="AQ408" s="158"/>
      <c r="AR408" s="158"/>
      <c r="AS408" s="158"/>
      <c r="AT408" s="158"/>
      <c r="AU408" s="158"/>
      <c r="AV408" s="158"/>
    </row>
    <row r="409" spans="1:49" ht="16.5" thickBot="1" x14ac:dyDescent="0.3">
      <c r="B409" s="157"/>
      <c r="C409" s="174"/>
      <c r="D409" s="175"/>
      <c r="E409" s="175"/>
      <c r="F409" s="175"/>
      <c r="G409" s="181"/>
      <c r="H409" s="176">
        <f>SUM(H407:H408)</f>
        <v>0</v>
      </c>
      <c r="I409" s="176">
        <f>SUM(I407:I408)</f>
        <v>0</v>
      </c>
      <c r="J409" s="176">
        <f>SUM(J407:J408)</f>
        <v>0</v>
      </c>
      <c r="K409" s="176">
        <f>SUM(K407:K408)</f>
        <v>0</v>
      </c>
      <c r="R409" s="15"/>
      <c r="S409" s="158"/>
      <c r="T409" s="158"/>
      <c r="U409" s="158"/>
      <c r="V409" s="158"/>
      <c r="X409" s="157"/>
      <c r="Y409" s="174"/>
      <c r="Z409" s="175"/>
      <c r="AA409" s="175"/>
      <c r="AB409" s="175"/>
      <c r="AC409" s="181"/>
      <c r="AD409" s="176">
        <f>SUM(AD407:AD408)</f>
        <v>0</v>
      </c>
      <c r="AE409" s="176">
        <f>SUM(AE407:AE408)</f>
        <v>0</v>
      </c>
      <c r="AF409" s="176">
        <f>SUM(AF407:AF408)</f>
        <v>0</v>
      </c>
      <c r="AG409" s="176">
        <f>SUM(AG407:AG408)</f>
        <v>0</v>
      </c>
      <c r="AN409" s="15"/>
      <c r="AO409" s="158"/>
      <c r="AP409" s="158"/>
      <c r="AQ409" s="158"/>
      <c r="AR409" s="158"/>
      <c r="AS409" s="158"/>
      <c r="AT409" s="158"/>
      <c r="AU409" s="158"/>
      <c r="AV409" s="158"/>
    </row>
    <row r="410" spans="1:49" s="159" customFormat="1" ht="5.0999999999999996" customHeight="1" thickTop="1" x14ac:dyDescent="0.25">
      <c r="A410" s="154"/>
      <c r="B410" s="157"/>
      <c r="C410" s="157"/>
      <c r="D410" s="157"/>
      <c r="E410" s="157"/>
      <c r="F410" s="157"/>
      <c r="G410" s="157"/>
      <c r="H410" s="158"/>
      <c r="I410" s="158"/>
      <c r="J410" s="158"/>
      <c r="K410" s="158"/>
      <c r="L410" s="158"/>
      <c r="M410" s="158"/>
      <c r="N410" s="158"/>
      <c r="O410" s="158"/>
      <c r="P410" s="158"/>
      <c r="Q410" s="158"/>
      <c r="R410" s="157"/>
      <c r="S410" s="158"/>
      <c r="T410" s="158"/>
      <c r="U410" s="158"/>
      <c r="V410" s="158"/>
      <c r="W410" s="154"/>
      <c r="X410" s="157"/>
      <c r="Y410" s="157"/>
      <c r="Z410" s="157"/>
      <c r="AA410" s="157"/>
      <c r="AB410" s="157"/>
      <c r="AC410" s="157"/>
      <c r="AD410" s="158"/>
      <c r="AE410" s="158"/>
      <c r="AF410" s="158"/>
      <c r="AG410" s="158"/>
      <c r="AH410" s="158"/>
      <c r="AI410" s="158"/>
      <c r="AJ410" s="158"/>
      <c r="AK410" s="158"/>
      <c r="AL410" s="158"/>
      <c r="AM410" s="158"/>
      <c r="AN410" s="157"/>
      <c r="AO410" s="158"/>
      <c r="AP410" s="158"/>
      <c r="AQ410" s="158"/>
      <c r="AR410" s="158"/>
      <c r="AS410" s="158"/>
      <c r="AT410" s="158"/>
      <c r="AU410" s="158"/>
      <c r="AV410" s="158"/>
      <c r="AW410" s="154"/>
    </row>
    <row r="411" spans="1:49" s="163" customFormat="1" x14ac:dyDescent="0.25">
      <c r="A411" s="160"/>
      <c r="B411" s="160" t="s">
        <v>256</v>
      </c>
      <c r="C411" s="160"/>
      <c r="D411" s="160"/>
      <c r="E411" s="160"/>
      <c r="F411" s="160"/>
      <c r="G411" s="160"/>
      <c r="H411" s="161"/>
      <c r="I411" s="161"/>
      <c r="J411" s="161"/>
      <c r="K411" s="161"/>
      <c r="L411" s="161"/>
      <c r="M411" s="161"/>
      <c r="N411" s="161"/>
      <c r="O411" s="161"/>
      <c r="P411" s="161"/>
      <c r="Q411" s="161"/>
      <c r="R411" s="162"/>
      <c r="S411" s="162"/>
      <c r="T411" s="162"/>
      <c r="U411" s="162"/>
      <c r="V411" s="162"/>
      <c r="W411" s="160"/>
      <c r="X411" s="160" t="s">
        <v>256</v>
      </c>
      <c r="Y411" s="160"/>
      <c r="Z411" s="160"/>
      <c r="AA411" s="160"/>
      <c r="AB411" s="160"/>
      <c r="AC411" s="160"/>
      <c r="AD411" s="161"/>
      <c r="AE411" s="161"/>
      <c r="AF411" s="161"/>
      <c r="AG411" s="161"/>
      <c r="AH411" s="161"/>
      <c r="AI411" s="161"/>
      <c r="AJ411" s="161"/>
      <c r="AK411" s="161"/>
      <c r="AL411" s="161"/>
      <c r="AM411" s="161"/>
      <c r="AN411" s="161"/>
      <c r="AO411" s="161"/>
      <c r="AP411" s="162"/>
      <c r="AQ411" s="162"/>
      <c r="AR411" s="162"/>
      <c r="AS411" s="162"/>
      <c r="AT411" s="162"/>
      <c r="AU411" s="162"/>
      <c r="AV411" s="162"/>
      <c r="AW411" s="160"/>
    </row>
    <row r="412" spans="1:49" s="159" customFormat="1" ht="5.0999999999999996" customHeight="1" x14ac:dyDescent="0.25">
      <c r="A412" s="154"/>
      <c r="B412" s="157"/>
      <c r="C412" s="157"/>
      <c r="D412" s="157"/>
      <c r="E412" s="157"/>
      <c r="F412" s="157"/>
      <c r="G412" s="157"/>
      <c r="H412" s="158"/>
      <c r="I412" s="158"/>
      <c r="J412" s="158"/>
      <c r="K412" s="158"/>
      <c r="L412" s="158"/>
      <c r="M412" s="158"/>
      <c r="N412" s="158"/>
      <c r="O412" s="158"/>
      <c r="P412" s="158"/>
      <c r="Q412" s="158"/>
      <c r="R412" s="157"/>
      <c r="S412" s="158"/>
      <c r="T412" s="158"/>
      <c r="U412" s="158"/>
      <c r="V412" s="158"/>
      <c r="W412" s="154"/>
      <c r="X412" s="157"/>
      <c r="Y412" s="157"/>
      <c r="Z412" s="157"/>
      <c r="AA412" s="157"/>
      <c r="AB412" s="157"/>
      <c r="AC412" s="157"/>
      <c r="AD412" s="158"/>
      <c r="AE412" s="158"/>
      <c r="AF412" s="158"/>
      <c r="AG412" s="158"/>
      <c r="AH412" s="158"/>
      <c r="AI412" s="158"/>
      <c r="AJ412" s="158"/>
      <c r="AK412" s="158"/>
      <c r="AL412" s="158"/>
      <c r="AM412" s="158"/>
      <c r="AN412" s="158"/>
      <c r="AO412" s="158"/>
      <c r="AP412" s="157"/>
      <c r="AQ412" s="158"/>
      <c r="AR412" s="158"/>
      <c r="AS412" s="158"/>
      <c r="AT412" s="158"/>
      <c r="AU412" s="158"/>
      <c r="AV412" s="158"/>
      <c r="AW412" s="154"/>
    </row>
    <row r="413" spans="1:49" x14ac:dyDescent="0.25">
      <c r="B413" s="157"/>
      <c r="C413" s="164" t="s">
        <v>205</v>
      </c>
      <c r="D413" s="165"/>
      <c r="E413" s="165"/>
      <c r="F413" s="166"/>
      <c r="G413" s="177" t="str">
        <f>B411</f>
        <v>Period 7</v>
      </c>
      <c r="H413" s="168" t="str">
        <f>$G$29</f>
        <v>VND</v>
      </c>
      <c r="I413" s="168" t="s">
        <v>176</v>
      </c>
      <c r="J413" s="168" t="s">
        <v>177</v>
      </c>
      <c r="K413" s="168" t="s">
        <v>257</v>
      </c>
      <c r="N413" s="158"/>
      <c r="O413" s="158"/>
      <c r="P413" s="158"/>
      <c r="Q413" s="158"/>
      <c r="R413" s="157"/>
      <c r="S413" s="158"/>
      <c r="T413" s="158"/>
      <c r="U413" s="158"/>
      <c r="V413" s="158"/>
      <c r="X413" s="157"/>
      <c r="Y413" s="164" t="s">
        <v>205</v>
      </c>
      <c r="Z413" s="165"/>
      <c r="AA413" s="165"/>
      <c r="AB413" s="166"/>
      <c r="AC413" s="177" t="str">
        <f>X411</f>
        <v>Period 7</v>
      </c>
      <c r="AD413" s="168" t="str">
        <f>$G$29</f>
        <v>VND</v>
      </c>
      <c r="AE413" s="168" t="s">
        <v>176</v>
      </c>
      <c r="AF413" s="168" t="s">
        <v>228</v>
      </c>
      <c r="AG413" s="168" t="s">
        <v>178</v>
      </c>
      <c r="AI413" s="178"/>
      <c r="AJ413" s="178"/>
      <c r="AN413" s="15"/>
      <c r="AO413" s="158"/>
      <c r="AP413" s="158"/>
      <c r="AQ413" s="158"/>
      <c r="AR413" s="158"/>
      <c r="AS413" s="158"/>
      <c r="AT413" s="158"/>
      <c r="AU413" s="158"/>
      <c r="AV413" s="179"/>
    </row>
    <row r="414" spans="1:49" x14ac:dyDescent="0.25">
      <c r="B414" s="157"/>
      <c r="C414" s="170" t="s">
        <v>258</v>
      </c>
      <c r="D414" s="157"/>
      <c r="E414" s="157"/>
      <c r="F414" s="157"/>
      <c r="G414" s="180"/>
      <c r="H414" s="172">
        <f>IF(R$130="",0,-R$130)</f>
        <v>15892644.775253143</v>
      </c>
      <c r="I414" s="173"/>
      <c r="J414" s="173">
        <f>H414</f>
        <v>15892644.775253143</v>
      </c>
      <c r="K414" s="173"/>
      <c r="N414" s="158"/>
      <c r="O414" s="158"/>
      <c r="P414" s="158"/>
      <c r="Q414" s="158"/>
      <c r="R414" s="157"/>
      <c r="S414" s="158"/>
      <c r="T414" s="158"/>
      <c r="U414" s="158"/>
      <c r="V414" s="158"/>
      <c r="X414" s="157"/>
      <c r="Y414" s="170" t="s">
        <v>208</v>
      </c>
      <c r="Z414" s="157"/>
      <c r="AA414" s="157"/>
      <c r="AB414" s="157"/>
      <c r="AC414" s="180"/>
      <c r="AD414" s="172">
        <f>IF(AP$130="",0,-AP$130)</f>
        <v>0</v>
      </c>
      <c r="AE414" s="173"/>
      <c r="AF414" s="173">
        <f>AD414</f>
        <v>0</v>
      </c>
      <c r="AG414" s="173"/>
      <c r="AI414" s="178"/>
      <c r="AJ414" s="178"/>
      <c r="AN414" s="15"/>
      <c r="AO414" s="158"/>
      <c r="AP414" s="158"/>
      <c r="AQ414" s="158"/>
      <c r="AR414" s="158"/>
      <c r="AS414" s="158"/>
      <c r="AT414" s="158"/>
      <c r="AU414" s="158"/>
      <c r="AV414" s="158"/>
    </row>
    <row r="415" spans="1:49" x14ac:dyDescent="0.25">
      <c r="B415" s="157"/>
      <c r="C415" s="170" t="s">
        <v>209</v>
      </c>
      <c r="D415" s="157"/>
      <c r="E415" s="157"/>
      <c r="F415" s="157"/>
      <c r="G415" s="180"/>
      <c r="H415" s="172">
        <f>-H414</f>
        <v>-15892644.775253143</v>
      </c>
      <c r="I415" s="173">
        <f>H415</f>
        <v>-15892644.775253143</v>
      </c>
      <c r="J415" s="173"/>
      <c r="K415" s="173"/>
      <c r="N415" s="158"/>
      <c r="O415" s="158"/>
      <c r="P415" s="158"/>
      <c r="Q415" s="158"/>
      <c r="R415" s="157"/>
      <c r="S415" s="158"/>
      <c r="T415" s="158"/>
      <c r="U415" s="158"/>
      <c r="V415" s="158"/>
      <c r="X415" s="157"/>
      <c r="Y415" s="170" t="s">
        <v>209</v>
      </c>
      <c r="Z415" s="157"/>
      <c r="AA415" s="157"/>
      <c r="AB415" s="157"/>
      <c r="AC415" s="180"/>
      <c r="AD415" s="172">
        <f>-AD414</f>
        <v>0</v>
      </c>
      <c r="AE415" s="173">
        <f>AD415</f>
        <v>0</v>
      </c>
      <c r="AF415" s="173"/>
      <c r="AG415" s="173"/>
      <c r="AI415" s="178"/>
      <c r="AJ415" s="178"/>
      <c r="AN415" s="15"/>
      <c r="AO415" s="158"/>
      <c r="AP415" s="158"/>
      <c r="AQ415" s="158"/>
      <c r="AR415" s="158"/>
      <c r="AS415" s="158"/>
      <c r="AT415" s="158"/>
      <c r="AU415" s="158"/>
      <c r="AV415" s="158"/>
    </row>
    <row r="416" spans="1:49" ht="16.5" thickBot="1" x14ac:dyDescent="0.3">
      <c r="B416" s="157"/>
      <c r="C416" s="174"/>
      <c r="D416" s="175"/>
      <c r="E416" s="175"/>
      <c r="F416" s="175"/>
      <c r="G416" s="181"/>
      <c r="H416" s="176">
        <f>SUM(H414:H415)</f>
        <v>0</v>
      </c>
      <c r="I416" s="176">
        <f t="shared" ref="I416:K416" si="135">SUM(I414:I415)</f>
        <v>-15892644.775253143</v>
      </c>
      <c r="J416" s="176">
        <f t="shared" si="135"/>
        <v>15892644.775253143</v>
      </c>
      <c r="K416" s="176">
        <f t="shared" si="135"/>
        <v>0</v>
      </c>
      <c r="N416" s="158"/>
      <c r="O416" s="158"/>
      <c r="P416" s="158"/>
      <c r="Q416" s="158"/>
      <c r="R416" s="157"/>
      <c r="S416" s="158"/>
      <c r="T416" s="158"/>
      <c r="U416" s="158"/>
      <c r="V416" s="158"/>
      <c r="X416" s="157"/>
      <c r="Y416" s="174"/>
      <c r="Z416" s="175"/>
      <c r="AA416" s="175"/>
      <c r="AB416" s="175"/>
      <c r="AC416" s="181"/>
      <c r="AD416" s="176">
        <f>SUM(AD414:AD415)</f>
        <v>0</v>
      </c>
      <c r="AE416" s="176">
        <f t="shared" ref="AE416:AF416" si="136">SUM(AE414:AE415)</f>
        <v>0</v>
      </c>
      <c r="AF416" s="176">
        <f t="shared" si="136"/>
        <v>0</v>
      </c>
      <c r="AG416" s="176">
        <f>SUM(AG414:AG415)</f>
        <v>0</v>
      </c>
      <c r="AI416" s="178"/>
      <c r="AJ416" s="178"/>
      <c r="AN416" s="15"/>
      <c r="AO416" s="158"/>
      <c r="AP416" s="158"/>
      <c r="AQ416" s="158"/>
      <c r="AR416" s="158"/>
      <c r="AS416" s="158"/>
      <c r="AT416" s="158"/>
      <c r="AU416" s="158"/>
      <c r="AV416" s="182"/>
    </row>
    <row r="417" spans="1:49" s="159" customFormat="1" ht="5.0999999999999996" customHeight="1" thickTop="1" x14ac:dyDescent="0.25">
      <c r="A417" s="154"/>
      <c r="B417" s="157"/>
      <c r="C417" s="157"/>
      <c r="D417" s="157"/>
      <c r="E417" s="157"/>
      <c r="F417" s="157"/>
      <c r="G417" s="157"/>
      <c r="H417" s="158"/>
      <c r="I417" s="158"/>
      <c r="J417" s="158"/>
      <c r="K417" s="158"/>
      <c r="L417" s="158"/>
      <c r="M417" s="158"/>
      <c r="N417" s="158"/>
      <c r="O417" s="158"/>
      <c r="P417" s="158"/>
      <c r="Q417" s="158"/>
      <c r="R417" s="157"/>
      <c r="S417" s="158"/>
      <c r="T417" s="158"/>
      <c r="U417" s="158"/>
      <c r="V417" s="158"/>
      <c r="W417" s="154"/>
      <c r="X417" s="157"/>
      <c r="Y417" s="157"/>
      <c r="Z417" s="157"/>
      <c r="AA417" s="157"/>
      <c r="AB417" s="157"/>
      <c r="AC417" s="157"/>
      <c r="AD417" s="158"/>
      <c r="AE417" s="158"/>
      <c r="AF417" s="158"/>
      <c r="AG417" s="158"/>
      <c r="AH417" s="158"/>
      <c r="AI417" s="178"/>
      <c r="AJ417" s="178"/>
      <c r="AK417" s="17"/>
      <c r="AL417" s="17"/>
      <c r="AM417" s="17"/>
      <c r="AN417" s="15"/>
      <c r="AO417" s="158"/>
      <c r="AP417" s="158"/>
      <c r="AQ417" s="158"/>
      <c r="AR417" s="158"/>
      <c r="AS417" s="158"/>
      <c r="AT417" s="158"/>
      <c r="AU417" s="158"/>
      <c r="AV417" s="158"/>
      <c r="AW417" s="154"/>
    </row>
    <row r="418" spans="1:49" x14ac:dyDescent="0.25">
      <c r="B418" s="157"/>
      <c r="C418" s="164" t="s">
        <v>211</v>
      </c>
      <c r="D418" s="165"/>
      <c r="E418" s="165"/>
      <c r="F418" s="166"/>
      <c r="G418" s="177" t="str">
        <f>B411</f>
        <v>Period 7</v>
      </c>
      <c r="H418" s="168" t="str">
        <f>$G$29</f>
        <v>VND</v>
      </c>
      <c r="I418" s="168" t="s">
        <v>248</v>
      </c>
      <c r="J418" s="168" t="s">
        <v>177</v>
      </c>
      <c r="K418" s="168" t="s">
        <v>215</v>
      </c>
      <c r="N418" s="178"/>
      <c r="R418" s="15"/>
      <c r="S418" s="158"/>
      <c r="T418" s="158"/>
      <c r="U418" s="158"/>
      <c r="V418" s="158"/>
      <c r="X418" s="157"/>
      <c r="Y418" s="164" t="s">
        <v>211</v>
      </c>
      <c r="Z418" s="165"/>
      <c r="AA418" s="165"/>
      <c r="AB418" s="166"/>
      <c r="AC418" s="177" t="str">
        <f>X411</f>
        <v>Period 7</v>
      </c>
      <c r="AD418" s="168" t="str">
        <f>$G$29</f>
        <v>VND</v>
      </c>
      <c r="AE418" s="168" t="s">
        <v>206</v>
      </c>
      <c r="AF418" s="168" t="s">
        <v>177</v>
      </c>
      <c r="AG418" s="168" t="s">
        <v>178</v>
      </c>
      <c r="AI418" s="178"/>
      <c r="AJ418" s="178"/>
      <c r="AN418" s="15"/>
      <c r="AO418" s="158"/>
      <c r="AP418" s="158"/>
      <c r="AQ418" s="158"/>
      <c r="AR418" s="158"/>
      <c r="AS418" s="158"/>
      <c r="AT418" s="158"/>
      <c r="AU418" s="158"/>
      <c r="AV418" s="158"/>
    </row>
    <row r="419" spans="1:49" x14ac:dyDescent="0.25">
      <c r="B419" s="157"/>
      <c r="C419" s="170" t="s">
        <v>216</v>
      </c>
      <c r="D419" s="157"/>
      <c r="E419" s="157"/>
      <c r="F419" s="157"/>
      <c r="G419" s="180"/>
      <c r="H419" s="172">
        <f>IF(O$130="",0,O$130)</f>
        <v>3.9248315244913098E-10</v>
      </c>
      <c r="I419" s="173"/>
      <c r="J419" s="173">
        <f>H419</f>
        <v>3.9248315244913098E-10</v>
      </c>
      <c r="K419" s="173"/>
      <c r="R419" s="15"/>
      <c r="S419" s="158"/>
      <c r="T419" s="158"/>
      <c r="U419" s="158"/>
      <c r="V419" s="158"/>
      <c r="X419" s="157"/>
      <c r="Y419" s="170" t="s">
        <v>225</v>
      </c>
      <c r="Z419" s="157"/>
      <c r="AA419" s="157"/>
      <c r="AB419" s="157"/>
      <c r="AC419" s="180"/>
      <c r="AD419" s="172">
        <f>IF(AL$130="",0,AL$130)</f>
        <v>0</v>
      </c>
      <c r="AE419" s="173"/>
      <c r="AF419" s="173">
        <f>AD419</f>
        <v>0</v>
      </c>
      <c r="AG419" s="173"/>
      <c r="AN419" s="15"/>
      <c r="AO419" s="158"/>
      <c r="AP419" s="158"/>
      <c r="AQ419" s="158"/>
      <c r="AR419" s="158"/>
      <c r="AS419" s="158"/>
      <c r="AT419" s="158"/>
      <c r="AU419" s="158"/>
      <c r="AV419" s="158"/>
    </row>
    <row r="420" spans="1:49" x14ac:dyDescent="0.25">
      <c r="B420" s="157"/>
      <c r="C420" s="170" t="s">
        <v>186</v>
      </c>
      <c r="D420" s="157"/>
      <c r="E420" s="157"/>
      <c r="F420" s="157"/>
      <c r="G420" s="180"/>
      <c r="H420" s="172">
        <f>-H419</f>
        <v>-3.9248315244913098E-10</v>
      </c>
      <c r="I420" s="173">
        <f>H420</f>
        <v>-3.9248315244913098E-10</v>
      </c>
      <c r="J420" s="173"/>
      <c r="K420" s="173"/>
      <c r="R420" s="15"/>
      <c r="S420" s="158"/>
      <c r="T420" s="158"/>
      <c r="U420" s="158"/>
      <c r="V420" s="158"/>
      <c r="X420" s="157"/>
      <c r="Y420" s="170" t="s">
        <v>186</v>
      </c>
      <c r="Z420" s="157"/>
      <c r="AA420" s="157"/>
      <c r="AB420" s="157"/>
      <c r="AC420" s="180"/>
      <c r="AD420" s="172">
        <f>-AD419</f>
        <v>0</v>
      </c>
      <c r="AE420" s="173">
        <f>AD420</f>
        <v>0</v>
      </c>
      <c r="AF420" s="173"/>
      <c r="AG420" s="173"/>
      <c r="AN420" s="15"/>
      <c r="AO420" s="158"/>
      <c r="AP420" s="158"/>
      <c r="AQ420" s="158"/>
      <c r="AR420" s="158"/>
      <c r="AS420" s="158"/>
      <c r="AT420" s="158"/>
      <c r="AU420" s="158"/>
      <c r="AV420" s="158"/>
    </row>
    <row r="421" spans="1:49" ht="16.5" thickBot="1" x14ac:dyDescent="0.3">
      <c r="B421" s="157"/>
      <c r="C421" s="174"/>
      <c r="D421" s="175"/>
      <c r="E421" s="175"/>
      <c r="F421" s="175"/>
      <c r="G421" s="181"/>
      <c r="H421" s="176">
        <f>SUM(H419:H420)</f>
        <v>0</v>
      </c>
      <c r="I421" s="176">
        <f t="shared" ref="I421:K421" si="137">SUM(I419:I420)</f>
        <v>-3.9248315244913098E-10</v>
      </c>
      <c r="J421" s="176">
        <f t="shared" si="137"/>
        <v>3.9248315244913098E-10</v>
      </c>
      <c r="K421" s="176">
        <f t="shared" si="137"/>
        <v>0</v>
      </c>
      <c r="R421" s="15"/>
      <c r="S421" s="158"/>
      <c r="T421" s="158"/>
      <c r="U421" s="158"/>
      <c r="V421" s="158"/>
      <c r="X421" s="157"/>
      <c r="Y421" s="174"/>
      <c r="Z421" s="175"/>
      <c r="AA421" s="175"/>
      <c r="AB421" s="175"/>
      <c r="AC421" s="181"/>
      <c r="AD421" s="176">
        <f>SUM(AD419:AD420)</f>
        <v>0</v>
      </c>
      <c r="AE421" s="176">
        <f t="shared" ref="AE421:AF421" si="138">SUM(AE419:AE420)</f>
        <v>0</v>
      </c>
      <c r="AF421" s="176">
        <f t="shared" si="138"/>
        <v>0</v>
      </c>
      <c r="AG421" s="176">
        <f>SUM(AG419:AG420)</f>
        <v>0</v>
      </c>
      <c r="AN421" s="15"/>
      <c r="AO421" s="158"/>
      <c r="AP421" s="158"/>
      <c r="AQ421" s="158"/>
      <c r="AR421" s="158"/>
      <c r="AS421" s="158"/>
      <c r="AT421" s="158"/>
      <c r="AU421" s="158"/>
      <c r="AV421" s="158"/>
    </row>
    <row r="422" spans="1:49" ht="16.5" thickTop="1" x14ac:dyDescent="0.25">
      <c r="B422" s="157"/>
      <c r="C422" s="170" t="s">
        <v>217</v>
      </c>
      <c r="D422" s="157"/>
      <c r="E422" s="157"/>
      <c r="F422" s="157"/>
      <c r="G422" s="157"/>
      <c r="H422" s="183">
        <f>-H423</f>
        <v>0</v>
      </c>
      <c r="I422" s="184">
        <f>H422</f>
        <v>0</v>
      </c>
      <c r="J422" s="184"/>
      <c r="K422" s="184"/>
      <c r="R422" s="15"/>
      <c r="S422" s="158"/>
      <c r="T422" s="158"/>
      <c r="U422" s="158"/>
      <c r="V422" s="158"/>
      <c r="X422" s="157"/>
      <c r="Y422" s="170" t="s">
        <v>217</v>
      </c>
      <c r="Z422" s="157"/>
      <c r="AA422" s="157"/>
      <c r="AB422" s="157"/>
      <c r="AC422" s="157"/>
      <c r="AD422" s="183">
        <f>-AD423</f>
        <v>0</v>
      </c>
      <c r="AE422" s="184">
        <f>AD422</f>
        <v>0</v>
      </c>
      <c r="AF422" s="184"/>
      <c r="AG422" s="184"/>
      <c r="AN422" s="15"/>
      <c r="AO422" s="158"/>
      <c r="AP422" s="158"/>
      <c r="AQ422" s="158"/>
      <c r="AR422" s="158"/>
      <c r="AS422" s="158"/>
      <c r="AT422" s="158"/>
      <c r="AU422" s="158"/>
      <c r="AV422" s="158"/>
    </row>
    <row r="423" spans="1:49" x14ac:dyDescent="0.25">
      <c r="B423" s="157"/>
      <c r="C423" s="170" t="s">
        <v>226</v>
      </c>
      <c r="D423" s="157"/>
      <c r="E423" s="157"/>
      <c r="F423" s="157"/>
      <c r="G423" s="157"/>
      <c r="H423" s="172">
        <f>IF(N$130="",0,N$130)</f>
        <v>0</v>
      </c>
      <c r="I423" s="173">
        <f>H423</f>
        <v>0</v>
      </c>
      <c r="J423" s="173"/>
      <c r="K423" s="173">
        <f>H423</f>
        <v>0</v>
      </c>
      <c r="R423" s="15"/>
      <c r="S423" s="158"/>
      <c r="T423" s="158"/>
      <c r="U423" s="158"/>
      <c r="V423" s="158"/>
      <c r="X423" s="157"/>
      <c r="Y423" s="170" t="s">
        <v>226</v>
      </c>
      <c r="Z423" s="157"/>
      <c r="AA423" s="157"/>
      <c r="AB423" s="157"/>
      <c r="AC423" s="157"/>
      <c r="AD423" s="172">
        <f>IF(AK$130="",0,AK$130)</f>
        <v>0</v>
      </c>
      <c r="AE423" s="173">
        <f>AD423</f>
        <v>0</v>
      </c>
      <c r="AF423" s="173"/>
      <c r="AG423" s="173">
        <f>AD423</f>
        <v>0</v>
      </c>
      <c r="AN423" s="15"/>
      <c r="AO423" s="158"/>
      <c r="AP423" s="158"/>
      <c r="AQ423" s="158"/>
      <c r="AR423" s="158"/>
      <c r="AS423" s="158"/>
      <c r="AT423" s="158"/>
      <c r="AU423" s="158"/>
      <c r="AV423" s="158"/>
    </row>
    <row r="424" spans="1:49" ht="16.5" thickBot="1" x14ac:dyDescent="0.3">
      <c r="B424" s="157"/>
      <c r="C424" s="174"/>
      <c r="D424" s="175"/>
      <c r="E424" s="175"/>
      <c r="F424" s="175"/>
      <c r="G424" s="181"/>
      <c r="H424" s="176">
        <f>SUM(H422:H423)</f>
        <v>0</v>
      </c>
      <c r="I424" s="176">
        <f>SUM(I422:I423)</f>
        <v>0</v>
      </c>
      <c r="J424" s="176">
        <f>SUM(J422:J423)</f>
        <v>0</v>
      </c>
      <c r="K424" s="176">
        <f>SUM(K422:K423)</f>
        <v>0</v>
      </c>
      <c r="R424" s="15"/>
      <c r="S424" s="158"/>
      <c r="T424" s="158"/>
      <c r="U424" s="158"/>
      <c r="V424" s="158"/>
      <c r="X424" s="157"/>
      <c r="Y424" s="174"/>
      <c r="Z424" s="175"/>
      <c r="AA424" s="175"/>
      <c r="AB424" s="175"/>
      <c r="AC424" s="181"/>
      <c r="AD424" s="176">
        <f>SUM(AD422:AD423)</f>
        <v>0</v>
      </c>
      <c r="AE424" s="176">
        <f>SUM(AE422:AE423)</f>
        <v>0</v>
      </c>
      <c r="AF424" s="176">
        <f>SUM(AF422:AF423)</f>
        <v>0</v>
      </c>
      <c r="AG424" s="176">
        <f>SUM(AG422:AG423)</f>
        <v>0</v>
      </c>
      <c r="AN424" s="15"/>
      <c r="AO424" s="158"/>
      <c r="AP424" s="158"/>
      <c r="AQ424" s="158"/>
      <c r="AR424" s="158"/>
      <c r="AS424" s="158"/>
      <c r="AT424" s="158"/>
      <c r="AU424" s="158"/>
      <c r="AV424" s="158"/>
    </row>
    <row r="425" spans="1:49" s="159" customFormat="1" ht="5.0999999999999996" customHeight="1" thickTop="1" x14ac:dyDescent="0.25">
      <c r="A425" s="154"/>
      <c r="B425" s="157"/>
      <c r="C425" s="157"/>
      <c r="D425" s="157"/>
      <c r="E425" s="157"/>
      <c r="F425" s="157"/>
      <c r="G425" s="157"/>
      <c r="H425" s="158"/>
      <c r="I425" s="158"/>
      <c r="J425" s="158"/>
      <c r="K425" s="158"/>
      <c r="L425" s="158"/>
      <c r="M425" s="158"/>
      <c r="N425" s="158"/>
      <c r="O425" s="158"/>
      <c r="P425" s="158"/>
      <c r="Q425" s="158"/>
      <c r="R425" s="157"/>
      <c r="S425" s="158"/>
      <c r="T425" s="158"/>
      <c r="U425" s="158"/>
      <c r="V425" s="158"/>
      <c r="W425" s="154"/>
      <c r="X425" s="157"/>
      <c r="Y425" s="157"/>
      <c r="Z425" s="157"/>
      <c r="AA425" s="157"/>
      <c r="AB425" s="157"/>
      <c r="AC425" s="157"/>
      <c r="AD425" s="158"/>
      <c r="AE425" s="158"/>
      <c r="AF425" s="158"/>
      <c r="AG425" s="158"/>
      <c r="AH425" s="158"/>
      <c r="AI425" s="158"/>
      <c r="AJ425" s="158"/>
      <c r="AK425" s="158"/>
      <c r="AL425" s="158"/>
      <c r="AM425" s="158"/>
      <c r="AN425" s="157"/>
      <c r="AO425" s="158"/>
      <c r="AP425" s="158"/>
      <c r="AQ425" s="158"/>
      <c r="AR425" s="158"/>
      <c r="AS425" s="158"/>
      <c r="AT425" s="158"/>
      <c r="AU425" s="158"/>
      <c r="AV425" s="158"/>
      <c r="AW425" s="154"/>
    </row>
    <row r="426" spans="1:49" s="163" customFormat="1" x14ac:dyDescent="0.25">
      <c r="A426" s="160"/>
      <c r="B426" s="160" t="s">
        <v>259</v>
      </c>
      <c r="C426" s="160"/>
      <c r="D426" s="160"/>
      <c r="E426" s="160"/>
      <c r="F426" s="160"/>
      <c r="G426" s="160"/>
      <c r="H426" s="161"/>
      <c r="I426" s="161"/>
      <c r="J426" s="161"/>
      <c r="K426" s="161"/>
      <c r="L426" s="161"/>
      <c r="M426" s="161"/>
      <c r="N426" s="161"/>
      <c r="O426" s="161"/>
      <c r="P426" s="161"/>
      <c r="Q426" s="161"/>
      <c r="R426" s="162"/>
      <c r="S426" s="162"/>
      <c r="T426" s="162"/>
      <c r="U426" s="162"/>
      <c r="V426" s="162"/>
      <c r="W426" s="160"/>
      <c r="X426" s="160" t="s">
        <v>259</v>
      </c>
      <c r="Y426" s="160"/>
      <c r="Z426" s="160"/>
      <c r="AA426" s="160"/>
      <c r="AB426" s="160"/>
      <c r="AC426" s="160"/>
      <c r="AD426" s="161"/>
      <c r="AE426" s="161"/>
      <c r="AF426" s="161"/>
      <c r="AG426" s="161"/>
      <c r="AH426" s="161"/>
      <c r="AI426" s="161"/>
      <c r="AJ426" s="161"/>
      <c r="AK426" s="161"/>
      <c r="AL426" s="161"/>
      <c r="AM426" s="161"/>
      <c r="AN426" s="161"/>
      <c r="AO426" s="161"/>
      <c r="AP426" s="162"/>
      <c r="AQ426" s="162"/>
      <c r="AR426" s="162"/>
      <c r="AS426" s="162"/>
      <c r="AT426" s="162"/>
      <c r="AU426" s="162"/>
      <c r="AV426" s="162"/>
      <c r="AW426" s="160"/>
    </row>
    <row r="427" spans="1:49" s="159" customFormat="1" ht="5.0999999999999996" customHeight="1" x14ac:dyDescent="0.25">
      <c r="A427" s="154"/>
      <c r="B427" s="157"/>
      <c r="C427" s="157"/>
      <c r="D427" s="157"/>
      <c r="E427" s="157"/>
      <c r="F427" s="157"/>
      <c r="G427" s="157"/>
      <c r="H427" s="158"/>
      <c r="I427" s="158"/>
      <c r="J427" s="158"/>
      <c r="K427" s="158"/>
      <c r="L427" s="158"/>
      <c r="M427" s="158"/>
      <c r="N427" s="158"/>
      <c r="O427" s="158"/>
      <c r="P427" s="158"/>
      <c r="Q427" s="158"/>
      <c r="R427" s="157"/>
      <c r="S427" s="158"/>
      <c r="T427" s="158"/>
      <c r="U427" s="158"/>
      <c r="V427" s="158"/>
      <c r="W427" s="154"/>
      <c r="X427" s="157"/>
      <c r="Y427" s="157"/>
      <c r="Z427" s="157"/>
      <c r="AA427" s="157"/>
      <c r="AB427" s="157"/>
      <c r="AC427" s="157"/>
      <c r="AD427" s="158"/>
      <c r="AE427" s="158"/>
      <c r="AF427" s="158"/>
      <c r="AG427" s="158"/>
      <c r="AH427" s="158"/>
      <c r="AI427" s="158"/>
      <c r="AJ427" s="158"/>
      <c r="AK427" s="158"/>
      <c r="AL427" s="158"/>
      <c r="AM427" s="158"/>
      <c r="AN427" s="158"/>
      <c r="AO427" s="158"/>
      <c r="AP427" s="157"/>
      <c r="AQ427" s="158"/>
      <c r="AR427" s="158"/>
      <c r="AS427" s="158"/>
      <c r="AT427" s="158"/>
      <c r="AU427" s="158"/>
      <c r="AV427" s="158"/>
      <c r="AW427" s="154"/>
    </row>
    <row r="428" spans="1:49" x14ac:dyDescent="0.25">
      <c r="B428" s="157"/>
      <c r="C428" s="164" t="s">
        <v>205</v>
      </c>
      <c r="D428" s="165"/>
      <c r="E428" s="165"/>
      <c r="F428" s="166"/>
      <c r="G428" s="177" t="str">
        <f>B426</f>
        <v>Period 8</v>
      </c>
      <c r="H428" s="168" t="str">
        <f>$G$29</f>
        <v>VND</v>
      </c>
      <c r="I428" s="168" t="s">
        <v>176</v>
      </c>
      <c r="J428" s="168" t="s">
        <v>177</v>
      </c>
      <c r="K428" s="168" t="s">
        <v>178</v>
      </c>
      <c r="N428" s="158"/>
      <c r="O428" s="158"/>
      <c r="P428" s="158"/>
      <c r="Q428" s="158"/>
      <c r="R428" s="157"/>
      <c r="S428" s="158"/>
      <c r="T428" s="158"/>
      <c r="U428" s="158"/>
      <c r="V428" s="158"/>
      <c r="X428" s="157"/>
      <c r="Y428" s="164" t="s">
        <v>203</v>
      </c>
      <c r="Z428" s="165"/>
      <c r="AA428" s="165"/>
      <c r="AB428" s="166"/>
      <c r="AC428" s="177" t="str">
        <f>X426</f>
        <v>Period 8</v>
      </c>
      <c r="AD428" s="168" t="str">
        <f>$G$29</f>
        <v>VND</v>
      </c>
      <c r="AE428" s="168" t="s">
        <v>176</v>
      </c>
      <c r="AF428" s="168" t="s">
        <v>177</v>
      </c>
      <c r="AG428" s="168" t="s">
        <v>178</v>
      </c>
      <c r="AI428" s="178"/>
      <c r="AJ428" s="178"/>
      <c r="AN428" s="15"/>
      <c r="AO428" s="158"/>
      <c r="AP428" s="158"/>
      <c r="AQ428" s="158"/>
      <c r="AR428" s="158"/>
      <c r="AS428" s="158"/>
      <c r="AT428" s="158"/>
      <c r="AU428" s="158"/>
      <c r="AV428" s="179"/>
    </row>
    <row r="429" spans="1:49" x14ac:dyDescent="0.25">
      <c r="B429" s="157"/>
      <c r="C429" s="170" t="s">
        <v>208</v>
      </c>
      <c r="D429" s="157"/>
      <c r="E429" s="157"/>
      <c r="F429" s="157"/>
      <c r="G429" s="180"/>
      <c r="H429" s="172">
        <f>IF(R$131="",0,-R$131)</f>
        <v>15892644.775253143</v>
      </c>
      <c r="I429" s="173"/>
      <c r="J429" s="173">
        <f>H429</f>
        <v>15892644.775253143</v>
      </c>
      <c r="K429" s="173"/>
      <c r="N429" s="158"/>
      <c r="O429" s="158"/>
      <c r="P429" s="158"/>
      <c r="Q429" s="158"/>
      <c r="R429" s="157"/>
      <c r="S429" s="158"/>
      <c r="T429" s="158"/>
      <c r="U429" s="158"/>
      <c r="V429" s="158"/>
      <c r="X429" s="157"/>
      <c r="Y429" s="170" t="s">
        <v>208</v>
      </c>
      <c r="Z429" s="157"/>
      <c r="AA429" s="157"/>
      <c r="AB429" s="157"/>
      <c r="AC429" s="180"/>
      <c r="AD429" s="172">
        <f>IF(AP$131="",0,-AP$131)</f>
        <v>0</v>
      </c>
      <c r="AE429" s="173"/>
      <c r="AF429" s="173">
        <f>AD429</f>
        <v>0</v>
      </c>
      <c r="AG429" s="173"/>
      <c r="AI429" s="178"/>
      <c r="AJ429" s="178"/>
      <c r="AN429" s="15"/>
      <c r="AO429" s="158"/>
      <c r="AP429" s="158"/>
      <c r="AQ429" s="158"/>
      <c r="AR429" s="158"/>
      <c r="AS429" s="158"/>
      <c r="AT429" s="158"/>
      <c r="AU429" s="158"/>
      <c r="AV429" s="158"/>
    </row>
    <row r="430" spans="1:49" x14ac:dyDescent="0.25">
      <c r="B430" s="157"/>
      <c r="C430" s="170" t="s">
        <v>209</v>
      </c>
      <c r="D430" s="157"/>
      <c r="E430" s="157"/>
      <c r="F430" s="157"/>
      <c r="G430" s="180"/>
      <c r="H430" s="172">
        <f>-H429</f>
        <v>-15892644.775253143</v>
      </c>
      <c r="I430" s="173">
        <f>H430</f>
        <v>-15892644.775253143</v>
      </c>
      <c r="J430" s="173"/>
      <c r="K430" s="173"/>
      <c r="N430" s="158"/>
      <c r="O430" s="158"/>
      <c r="P430" s="158"/>
      <c r="Q430" s="158"/>
      <c r="R430" s="157"/>
      <c r="S430" s="158"/>
      <c r="T430" s="158"/>
      <c r="U430" s="158"/>
      <c r="V430" s="158"/>
      <c r="X430" s="157"/>
      <c r="Y430" s="170" t="s">
        <v>209</v>
      </c>
      <c r="Z430" s="157"/>
      <c r="AA430" s="157"/>
      <c r="AB430" s="157"/>
      <c r="AC430" s="180"/>
      <c r="AD430" s="172">
        <f>-AD429</f>
        <v>0</v>
      </c>
      <c r="AE430" s="173">
        <f>AD430</f>
        <v>0</v>
      </c>
      <c r="AF430" s="173"/>
      <c r="AG430" s="173"/>
      <c r="AI430" s="178"/>
      <c r="AJ430" s="178"/>
      <c r="AN430" s="15"/>
      <c r="AO430" s="158"/>
      <c r="AP430" s="158"/>
      <c r="AQ430" s="158"/>
      <c r="AR430" s="158"/>
      <c r="AS430" s="158"/>
      <c r="AT430" s="158"/>
      <c r="AU430" s="158"/>
      <c r="AV430" s="158"/>
    </row>
    <row r="431" spans="1:49" ht="16.5" thickBot="1" x14ac:dyDescent="0.3">
      <c r="B431" s="157"/>
      <c r="C431" s="174"/>
      <c r="D431" s="175"/>
      <c r="E431" s="175"/>
      <c r="F431" s="175"/>
      <c r="G431" s="181"/>
      <c r="H431" s="176">
        <f>SUM(H429:H430)</f>
        <v>0</v>
      </c>
      <c r="I431" s="176">
        <f t="shared" ref="I431:K431" si="139">SUM(I429:I430)</f>
        <v>-15892644.775253143</v>
      </c>
      <c r="J431" s="176">
        <f t="shared" si="139"/>
        <v>15892644.775253143</v>
      </c>
      <c r="K431" s="176">
        <f t="shared" si="139"/>
        <v>0</v>
      </c>
      <c r="N431" s="158"/>
      <c r="O431" s="158"/>
      <c r="P431" s="158"/>
      <c r="Q431" s="158"/>
      <c r="R431" s="157"/>
      <c r="S431" s="158"/>
      <c r="T431" s="158"/>
      <c r="U431" s="158"/>
      <c r="V431" s="158"/>
      <c r="X431" s="157"/>
      <c r="Y431" s="174"/>
      <c r="Z431" s="175"/>
      <c r="AA431" s="175"/>
      <c r="AB431" s="175"/>
      <c r="AC431" s="181"/>
      <c r="AD431" s="176">
        <f>SUM(AD429:AD430)</f>
        <v>0</v>
      </c>
      <c r="AE431" s="176">
        <f t="shared" ref="AE431:AF431" si="140">SUM(AE429:AE430)</f>
        <v>0</v>
      </c>
      <c r="AF431" s="176">
        <f t="shared" si="140"/>
        <v>0</v>
      </c>
      <c r="AG431" s="176">
        <f>SUM(AG429:AG430)</f>
        <v>0</v>
      </c>
      <c r="AI431" s="178"/>
      <c r="AJ431" s="178"/>
      <c r="AN431" s="15"/>
      <c r="AO431" s="158"/>
      <c r="AP431" s="158"/>
      <c r="AQ431" s="158"/>
      <c r="AR431" s="158"/>
      <c r="AS431" s="158"/>
      <c r="AT431" s="158"/>
      <c r="AU431" s="158"/>
      <c r="AV431" s="182"/>
    </row>
    <row r="432" spans="1:49" s="159" customFormat="1" ht="5.0999999999999996" customHeight="1" thickTop="1" x14ac:dyDescent="0.25">
      <c r="A432" s="154"/>
      <c r="B432" s="157"/>
      <c r="C432" s="157"/>
      <c r="D432" s="157"/>
      <c r="E432" s="157"/>
      <c r="F432" s="157"/>
      <c r="G432" s="157"/>
      <c r="H432" s="158"/>
      <c r="I432" s="158"/>
      <c r="J432" s="158"/>
      <c r="K432" s="158"/>
      <c r="L432" s="158"/>
      <c r="M432" s="158"/>
      <c r="N432" s="158"/>
      <c r="O432" s="158"/>
      <c r="P432" s="158"/>
      <c r="Q432" s="158"/>
      <c r="R432" s="157"/>
      <c r="S432" s="158"/>
      <c r="T432" s="158"/>
      <c r="U432" s="158"/>
      <c r="V432" s="158"/>
      <c r="W432" s="154"/>
      <c r="X432" s="157"/>
      <c r="Y432" s="157"/>
      <c r="Z432" s="157"/>
      <c r="AA432" s="157"/>
      <c r="AB432" s="157"/>
      <c r="AC432" s="157"/>
      <c r="AD432" s="158"/>
      <c r="AE432" s="158"/>
      <c r="AF432" s="158"/>
      <c r="AG432" s="158"/>
      <c r="AH432" s="158"/>
      <c r="AI432" s="178"/>
      <c r="AJ432" s="178"/>
      <c r="AK432" s="17"/>
      <c r="AL432" s="17"/>
      <c r="AM432" s="17"/>
      <c r="AN432" s="15"/>
      <c r="AO432" s="158"/>
      <c r="AP432" s="158"/>
      <c r="AQ432" s="158"/>
      <c r="AR432" s="158"/>
      <c r="AS432" s="158"/>
      <c r="AT432" s="158"/>
      <c r="AU432" s="158"/>
      <c r="AV432" s="158"/>
      <c r="AW432" s="154"/>
    </row>
    <row r="433" spans="1:49" x14ac:dyDescent="0.25">
      <c r="B433" s="157"/>
      <c r="C433" s="164" t="s">
        <v>211</v>
      </c>
      <c r="D433" s="165"/>
      <c r="E433" s="165"/>
      <c r="F433" s="166"/>
      <c r="G433" s="177" t="str">
        <f>B426</f>
        <v>Period 8</v>
      </c>
      <c r="H433" s="168" t="str">
        <f>$G$29</f>
        <v>VND</v>
      </c>
      <c r="I433" s="168" t="s">
        <v>176</v>
      </c>
      <c r="J433" s="168" t="s">
        <v>177</v>
      </c>
      <c r="K433" s="168" t="s">
        <v>178</v>
      </c>
      <c r="N433" s="178"/>
      <c r="R433" s="15"/>
      <c r="S433" s="158"/>
      <c r="T433" s="158"/>
      <c r="U433" s="158"/>
      <c r="V433" s="158"/>
      <c r="X433" s="157"/>
      <c r="Y433" s="164" t="s">
        <v>211</v>
      </c>
      <c r="Z433" s="165"/>
      <c r="AA433" s="165"/>
      <c r="AB433" s="166"/>
      <c r="AC433" s="177" t="str">
        <f>X426</f>
        <v>Period 8</v>
      </c>
      <c r="AD433" s="168" t="str">
        <f>$G$29</f>
        <v>VND</v>
      </c>
      <c r="AE433" s="168" t="s">
        <v>176</v>
      </c>
      <c r="AF433" s="168" t="s">
        <v>177</v>
      </c>
      <c r="AG433" s="168" t="s">
        <v>178</v>
      </c>
      <c r="AI433" s="178"/>
      <c r="AJ433" s="178"/>
      <c r="AN433" s="15"/>
      <c r="AO433" s="158"/>
      <c r="AP433" s="158"/>
      <c r="AQ433" s="158"/>
      <c r="AR433" s="158"/>
      <c r="AS433" s="158"/>
      <c r="AT433" s="158"/>
      <c r="AU433" s="158"/>
      <c r="AV433" s="158"/>
    </row>
    <row r="434" spans="1:49" x14ac:dyDescent="0.25">
      <c r="B434" s="157"/>
      <c r="C434" s="170" t="s">
        <v>225</v>
      </c>
      <c r="D434" s="157"/>
      <c r="E434" s="157"/>
      <c r="F434" s="157"/>
      <c r="G434" s="180"/>
      <c r="H434" s="172">
        <f>IF(O$131="",0,O$131)</f>
        <v>3.9503429294005039E-10</v>
      </c>
      <c r="I434" s="173"/>
      <c r="J434" s="173">
        <f>H434</f>
        <v>3.9503429294005039E-10</v>
      </c>
      <c r="K434" s="173"/>
      <c r="R434" s="15"/>
      <c r="S434" s="158"/>
      <c r="T434" s="158"/>
      <c r="U434" s="158"/>
      <c r="V434" s="158"/>
      <c r="X434" s="157"/>
      <c r="Y434" s="170" t="s">
        <v>225</v>
      </c>
      <c r="Z434" s="157"/>
      <c r="AA434" s="157"/>
      <c r="AB434" s="157"/>
      <c r="AC434" s="180"/>
      <c r="AD434" s="172">
        <f>IF(AL$131="",0,AL$131)</f>
        <v>0</v>
      </c>
      <c r="AE434" s="173"/>
      <c r="AF434" s="173">
        <f>AD434</f>
        <v>0</v>
      </c>
      <c r="AG434" s="173"/>
      <c r="AN434" s="15"/>
      <c r="AO434" s="158"/>
      <c r="AP434" s="158"/>
      <c r="AQ434" s="158"/>
      <c r="AR434" s="158"/>
      <c r="AS434" s="158"/>
      <c r="AT434" s="158"/>
      <c r="AU434" s="158"/>
      <c r="AV434" s="158"/>
    </row>
    <row r="435" spans="1:49" x14ac:dyDescent="0.25">
      <c r="B435" s="157"/>
      <c r="C435" s="170" t="s">
        <v>186</v>
      </c>
      <c r="D435" s="157"/>
      <c r="E435" s="157"/>
      <c r="F435" s="157"/>
      <c r="G435" s="180"/>
      <c r="H435" s="172">
        <f>-H434</f>
        <v>-3.9503429294005039E-10</v>
      </c>
      <c r="I435" s="173">
        <f>H435</f>
        <v>-3.9503429294005039E-10</v>
      </c>
      <c r="J435" s="173"/>
      <c r="K435" s="173"/>
      <c r="R435" s="15"/>
      <c r="S435" s="158"/>
      <c r="T435" s="158"/>
      <c r="U435" s="158"/>
      <c r="V435" s="158"/>
      <c r="X435" s="157"/>
      <c r="Y435" s="170" t="s">
        <v>186</v>
      </c>
      <c r="Z435" s="157"/>
      <c r="AA435" s="157"/>
      <c r="AB435" s="157"/>
      <c r="AC435" s="180"/>
      <c r="AD435" s="172">
        <f>-AD434</f>
        <v>0</v>
      </c>
      <c r="AE435" s="173">
        <f>AD435</f>
        <v>0</v>
      </c>
      <c r="AF435" s="173"/>
      <c r="AG435" s="173"/>
      <c r="AN435" s="15"/>
      <c r="AO435" s="158"/>
      <c r="AP435" s="158"/>
      <c r="AQ435" s="158"/>
      <c r="AR435" s="158"/>
      <c r="AS435" s="158"/>
      <c r="AT435" s="158"/>
      <c r="AU435" s="158"/>
      <c r="AV435" s="158"/>
    </row>
    <row r="436" spans="1:49" ht="16.5" thickBot="1" x14ac:dyDescent="0.3">
      <c r="B436" s="157"/>
      <c r="C436" s="174"/>
      <c r="D436" s="175"/>
      <c r="E436" s="175"/>
      <c r="F436" s="175"/>
      <c r="G436" s="181"/>
      <c r="H436" s="176">
        <f>SUM(H434:H435)</f>
        <v>0</v>
      </c>
      <c r="I436" s="176">
        <f t="shared" ref="I436:K436" si="141">SUM(I434:I435)</f>
        <v>-3.9503429294005039E-10</v>
      </c>
      <c r="J436" s="176">
        <f t="shared" si="141"/>
        <v>3.9503429294005039E-10</v>
      </c>
      <c r="K436" s="176">
        <f t="shared" si="141"/>
        <v>0</v>
      </c>
      <c r="R436" s="15"/>
      <c r="S436" s="158"/>
      <c r="T436" s="158"/>
      <c r="U436" s="158"/>
      <c r="V436" s="158"/>
      <c r="X436" s="157"/>
      <c r="Y436" s="174"/>
      <c r="Z436" s="175"/>
      <c r="AA436" s="175"/>
      <c r="AB436" s="175"/>
      <c r="AC436" s="181"/>
      <c r="AD436" s="176">
        <f>SUM(AD434:AD435)</f>
        <v>0</v>
      </c>
      <c r="AE436" s="176">
        <f t="shared" ref="AE436:AF436" si="142">SUM(AE434:AE435)</f>
        <v>0</v>
      </c>
      <c r="AF436" s="176">
        <f t="shared" si="142"/>
        <v>0</v>
      </c>
      <c r="AG436" s="176">
        <f>SUM(AG434:AG435)</f>
        <v>0</v>
      </c>
      <c r="AN436" s="15"/>
      <c r="AO436" s="158"/>
      <c r="AP436" s="158"/>
      <c r="AQ436" s="158"/>
      <c r="AR436" s="158"/>
      <c r="AS436" s="158"/>
      <c r="AT436" s="158"/>
      <c r="AU436" s="158"/>
      <c r="AV436" s="158"/>
    </row>
    <row r="437" spans="1:49" ht="16.5" thickTop="1" x14ac:dyDescent="0.25">
      <c r="B437" s="157"/>
      <c r="C437" s="170" t="s">
        <v>217</v>
      </c>
      <c r="D437" s="157"/>
      <c r="E437" s="157"/>
      <c r="F437" s="157"/>
      <c r="G437" s="157"/>
      <c r="H437" s="183">
        <f>-H438</f>
        <v>0</v>
      </c>
      <c r="I437" s="184">
        <f>H437</f>
        <v>0</v>
      </c>
      <c r="J437" s="184"/>
      <c r="K437" s="184"/>
      <c r="R437" s="15"/>
      <c r="S437" s="158"/>
      <c r="T437" s="158"/>
      <c r="U437" s="158"/>
      <c r="V437" s="158"/>
      <c r="X437" s="157"/>
      <c r="Y437" s="170" t="s">
        <v>217</v>
      </c>
      <c r="Z437" s="157"/>
      <c r="AA437" s="157"/>
      <c r="AB437" s="157"/>
      <c r="AC437" s="157"/>
      <c r="AD437" s="183">
        <f>-AD438</f>
        <v>0</v>
      </c>
      <c r="AE437" s="184">
        <f>AD437</f>
        <v>0</v>
      </c>
      <c r="AF437" s="184"/>
      <c r="AG437" s="184"/>
      <c r="AN437" s="15"/>
      <c r="AO437" s="158"/>
      <c r="AP437" s="158"/>
      <c r="AQ437" s="158"/>
      <c r="AR437" s="158"/>
      <c r="AS437" s="158"/>
      <c r="AT437" s="158"/>
      <c r="AU437" s="158"/>
      <c r="AV437" s="158"/>
    </row>
    <row r="438" spans="1:49" x14ac:dyDescent="0.25">
      <c r="B438" s="157"/>
      <c r="C438" s="170" t="s">
        <v>226</v>
      </c>
      <c r="D438" s="157"/>
      <c r="E438" s="157"/>
      <c r="F438" s="157"/>
      <c r="G438" s="157"/>
      <c r="H438" s="172">
        <f>IF(N$131="",0,N$131)</f>
        <v>0</v>
      </c>
      <c r="I438" s="173">
        <f>H438</f>
        <v>0</v>
      </c>
      <c r="J438" s="173"/>
      <c r="K438" s="173">
        <f>H438</f>
        <v>0</v>
      </c>
      <c r="R438" s="15"/>
      <c r="S438" s="158"/>
      <c r="T438" s="158"/>
      <c r="U438" s="158"/>
      <c r="V438" s="158"/>
      <c r="X438" s="157"/>
      <c r="Y438" s="170" t="s">
        <v>226</v>
      </c>
      <c r="Z438" s="157"/>
      <c r="AA438" s="157"/>
      <c r="AB438" s="157"/>
      <c r="AC438" s="157"/>
      <c r="AD438" s="172">
        <f>IF(AK$131="",0,AK$131)</f>
        <v>0</v>
      </c>
      <c r="AE438" s="173">
        <f>AD438</f>
        <v>0</v>
      </c>
      <c r="AF438" s="173"/>
      <c r="AG438" s="173">
        <f>AD438</f>
        <v>0</v>
      </c>
      <c r="AN438" s="15"/>
      <c r="AO438" s="158"/>
      <c r="AP438" s="158"/>
      <c r="AQ438" s="158"/>
      <c r="AR438" s="158"/>
      <c r="AS438" s="158"/>
      <c r="AT438" s="158"/>
      <c r="AU438" s="158"/>
      <c r="AV438" s="158"/>
    </row>
    <row r="439" spans="1:49" ht="16.5" thickBot="1" x14ac:dyDescent="0.3">
      <c r="B439" s="157"/>
      <c r="C439" s="174"/>
      <c r="D439" s="175"/>
      <c r="E439" s="175"/>
      <c r="F439" s="175"/>
      <c r="G439" s="181"/>
      <c r="H439" s="176">
        <f>SUM(H437:H438)</f>
        <v>0</v>
      </c>
      <c r="I439" s="176">
        <f>SUM(I437:I438)</f>
        <v>0</v>
      </c>
      <c r="J439" s="176">
        <f>SUM(J437:J438)</f>
        <v>0</v>
      </c>
      <c r="K439" s="176">
        <f>SUM(K437:K438)</f>
        <v>0</v>
      </c>
      <c r="R439" s="15"/>
      <c r="S439" s="158"/>
      <c r="T439" s="158"/>
      <c r="U439" s="158"/>
      <c r="V439" s="158"/>
      <c r="X439" s="157"/>
      <c r="Y439" s="174"/>
      <c r="Z439" s="175"/>
      <c r="AA439" s="175"/>
      <c r="AB439" s="175"/>
      <c r="AC439" s="181"/>
      <c r="AD439" s="176">
        <f>SUM(AD437:AD438)</f>
        <v>0</v>
      </c>
      <c r="AE439" s="176">
        <f>SUM(AE437:AE438)</f>
        <v>0</v>
      </c>
      <c r="AF439" s="176">
        <f>SUM(AF437:AF438)</f>
        <v>0</v>
      </c>
      <c r="AG439" s="176">
        <f>SUM(AG437:AG438)</f>
        <v>0</v>
      </c>
      <c r="AN439" s="15"/>
      <c r="AO439" s="158"/>
      <c r="AP439" s="158"/>
      <c r="AQ439" s="158"/>
      <c r="AR439" s="158"/>
      <c r="AS439" s="158"/>
      <c r="AT439" s="158"/>
      <c r="AU439" s="158"/>
      <c r="AV439" s="158"/>
    </row>
    <row r="440" spans="1:49" s="159" customFormat="1" ht="5.0999999999999996" customHeight="1" thickTop="1" x14ac:dyDescent="0.25">
      <c r="A440" s="154"/>
      <c r="B440" s="157"/>
      <c r="C440" s="157"/>
      <c r="D440" s="157"/>
      <c r="E440" s="157"/>
      <c r="F440" s="157"/>
      <c r="G440" s="157"/>
      <c r="H440" s="158"/>
      <c r="I440" s="158"/>
      <c r="J440" s="158"/>
      <c r="K440" s="158"/>
      <c r="L440" s="158"/>
      <c r="M440" s="158"/>
      <c r="N440" s="158"/>
      <c r="O440" s="158"/>
      <c r="P440" s="158"/>
      <c r="Q440" s="158"/>
      <c r="R440" s="157"/>
      <c r="S440" s="158"/>
      <c r="T440" s="158"/>
      <c r="U440" s="158"/>
      <c r="V440" s="158"/>
      <c r="W440" s="154"/>
      <c r="X440" s="157"/>
      <c r="Y440" s="157"/>
      <c r="Z440" s="157"/>
      <c r="AA440" s="157"/>
      <c r="AB440" s="157"/>
      <c r="AC440" s="157"/>
      <c r="AD440" s="158"/>
      <c r="AE440" s="158"/>
      <c r="AF440" s="158"/>
      <c r="AG440" s="158"/>
      <c r="AH440" s="158"/>
      <c r="AI440" s="158"/>
      <c r="AJ440" s="158"/>
      <c r="AK440" s="158"/>
      <c r="AL440" s="158"/>
      <c r="AM440" s="158"/>
      <c r="AN440" s="157"/>
      <c r="AO440" s="158"/>
      <c r="AP440" s="158"/>
      <c r="AQ440" s="158"/>
      <c r="AR440" s="158"/>
      <c r="AS440" s="158"/>
      <c r="AT440" s="158"/>
      <c r="AU440" s="158"/>
      <c r="AV440" s="158"/>
      <c r="AW440" s="154"/>
    </row>
    <row r="441" spans="1:49" s="163" customFormat="1" x14ac:dyDescent="0.25">
      <c r="A441" s="160"/>
      <c r="B441" s="160" t="s">
        <v>260</v>
      </c>
      <c r="C441" s="160"/>
      <c r="D441" s="160"/>
      <c r="E441" s="160"/>
      <c r="F441" s="160"/>
      <c r="G441" s="160"/>
      <c r="H441" s="161"/>
      <c r="I441" s="161"/>
      <c r="J441" s="161"/>
      <c r="K441" s="161"/>
      <c r="L441" s="161"/>
      <c r="M441" s="161"/>
      <c r="N441" s="161"/>
      <c r="O441" s="161"/>
      <c r="P441" s="161"/>
      <c r="Q441" s="161"/>
      <c r="R441" s="162"/>
      <c r="S441" s="162"/>
      <c r="T441" s="162"/>
      <c r="U441" s="162"/>
      <c r="V441" s="162"/>
      <c r="W441" s="160"/>
      <c r="X441" s="160" t="s">
        <v>260</v>
      </c>
      <c r="Y441" s="160"/>
      <c r="Z441" s="160"/>
      <c r="AA441" s="160"/>
      <c r="AB441" s="160"/>
      <c r="AC441" s="160"/>
      <c r="AD441" s="161"/>
      <c r="AE441" s="161"/>
      <c r="AF441" s="161"/>
      <c r="AG441" s="161"/>
      <c r="AH441" s="161"/>
      <c r="AI441" s="161"/>
      <c r="AJ441" s="161"/>
      <c r="AK441" s="161"/>
      <c r="AL441" s="161"/>
      <c r="AM441" s="161"/>
      <c r="AN441" s="161"/>
      <c r="AO441" s="161"/>
      <c r="AP441" s="162"/>
      <c r="AQ441" s="162"/>
      <c r="AR441" s="162"/>
      <c r="AS441" s="162"/>
      <c r="AT441" s="162"/>
      <c r="AU441" s="162"/>
      <c r="AV441" s="162"/>
      <c r="AW441" s="160"/>
    </row>
    <row r="442" spans="1:49" s="159" customFormat="1" ht="5.0999999999999996" customHeight="1" x14ac:dyDescent="0.25">
      <c r="A442" s="154"/>
      <c r="B442" s="157"/>
      <c r="C442" s="157"/>
      <c r="D442" s="157"/>
      <c r="E442" s="157"/>
      <c r="F442" s="157"/>
      <c r="G442" s="157"/>
      <c r="H442" s="158"/>
      <c r="I442" s="158"/>
      <c r="J442" s="158"/>
      <c r="K442" s="158"/>
      <c r="L442" s="158"/>
      <c r="M442" s="158"/>
      <c r="N442" s="158"/>
      <c r="O442" s="158"/>
      <c r="P442" s="158"/>
      <c r="Q442" s="158"/>
      <c r="R442" s="157"/>
      <c r="S442" s="158"/>
      <c r="T442" s="158"/>
      <c r="U442" s="158"/>
      <c r="V442" s="158"/>
      <c r="W442" s="154"/>
      <c r="X442" s="157"/>
      <c r="Y442" s="157"/>
      <c r="Z442" s="157"/>
      <c r="AA442" s="157"/>
      <c r="AB442" s="157"/>
      <c r="AC442" s="157"/>
      <c r="AD442" s="158"/>
      <c r="AE442" s="158"/>
      <c r="AF442" s="158"/>
      <c r="AG442" s="158"/>
      <c r="AH442" s="158"/>
      <c r="AI442" s="158"/>
      <c r="AJ442" s="158"/>
      <c r="AK442" s="158"/>
      <c r="AL442" s="158"/>
      <c r="AM442" s="158"/>
      <c r="AN442" s="158"/>
      <c r="AO442" s="158"/>
      <c r="AP442" s="157"/>
      <c r="AQ442" s="158"/>
      <c r="AR442" s="158"/>
      <c r="AS442" s="158"/>
      <c r="AT442" s="158"/>
      <c r="AU442" s="158"/>
      <c r="AV442" s="158"/>
      <c r="AW442" s="154"/>
    </row>
    <row r="443" spans="1:49" x14ac:dyDescent="0.25">
      <c r="B443" s="157"/>
      <c r="C443" s="164" t="s">
        <v>205</v>
      </c>
      <c r="D443" s="165"/>
      <c r="E443" s="165"/>
      <c r="F443" s="166"/>
      <c r="G443" s="177" t="str">
        <f>B441</f>
        <v>Period 9</v>
      </c>
      <c r="H443" s="168" t="str">
        <f>$G$29</f>
        <v>VND</v>
      </c>
      <c r="I443" s="168" t="s">
        <v>176</v>
      </c>
      <c r="J443" s="168" t="s">
        <v>177</v>
      </c>
      <c r="K443" s="168" t="s">
        <v>178</v>
      </c>
      <c r="N443" s="158"/>
      <c r="O443" s="158"/>
      <c r="P443" s="158"/>
      <c r="Q443" s="158"/>
      <c r="R443" s="157"/>
      <c r="S443" s="158"/>
      <c r="T443" s="158"/>
      <c r="U443" s="158"/>
      <c r="V443" s="158"/>
      <c r="X443" s="157"/>
      <c r="Y443" s="164" t="s">
        <v>205</v>
      </c>
      <c r="Z443" s="165"/>
      <c r="AA443" s="165"/>
      <c r="AB443" s="166"/>
      <c r="AC443" s="177" t="str">
        <f>X441</f>
        <v>Period 9</v>
      </c>
      <c r="AD443" s="168" t="str">
        <f>$G$29</f>
        <v>VND</v>
      </c>
      <c r="AE443" s="168" t="s">
        <v>176</v>
      </c>
      <c r="AF443" s="168" t="s">
        <v>177</v>
      </c>
      <c r="AG443" s="168" t="s">
        <v>178</v>
      </c>
      <c r="AI443" s="178"/>
      <c r="AJ443" s="178"/>
      <c r="AN443" s="15"/>
      <c r="AO443" s="158"/>
      <c r="AP443" s="158"/>
      <c r="AQ443" s="158"/>
      <c r="AR443" s="158"/>
      <c r="AS443" s="158"/>
      <c r="AT443" s="158"/>
      <c r="AU443" s="158"/>
      <c r="AV443" s="179"/>
    </row>
    <row r="444" spans="1:49" x14ac:dyDescent="0.25">
      <c r="B444" s="157"/>
      <c r="C444" s="170" t="s">
        <v>208</v>
      </c>
      <c r="D444" s="157"/>
      <c r="E444" s="157"/>
      <c r="F444" s="157"/>
      <c r="G444" s="180"/>
      <c r="H444" s="172">
        <f>IF(R$132="",0,-R$132)</f>
        <v>15892644.775253143</v>
      </c>
      <c r="I444" s="173"/>
      <c r="J444" s="173">
        <f>H444</f>
        <v>15892644.775253143</v>
      </c>
      <c r="K444" s="173"/>
      <c r="N444" s="158"/>
      <c r="O444" s="158"/>
      <c r="P444" s="158"/>
      <c r="Q444" s="158"/>
      <c r="R444" s="157"/>
      <c r="S444" s="158"/>
      <c r="T444" s="158"/>
      <c r="U444" s="158"/>
      <c r="V444" s="158"/>
      <c r="X444" s="157"/>
      <c r="Y444" s="170" t="s">
        <v>208</v>
      </c>
      <c r="Z444" s="157"/>
      <c r="AA444" s="157"/>
      <c r="AB444" s="157"/>
      <c r="AC444" s="180"/>
      <c r="AD444" s="172">
        <f>IF(AP$132="",0,-AP$132)</f>
        <v>0</v>
      </c>
      <c r="AE444" s="173"/>
      <c r="AF444" s="173">
        <f>AD444</f>
        <v>0</v>
      </c>
      <c r="AG444" s="173"/>
      <c r="AI444" s="178"/>
      <c r="AJ444" s="178"/>
      <c r="AN444" s="15"/>
      <c r="AO444" s="158"/>
      <c r="AP444" s="158"/>
      <c r="AQ444" s="158"/>
      <c r="AR444" s="158"/>
      <c r="AS444" s="158"/>
      <c r="AT444" s="158"/>
      <c r="AU444" s="158"/>
      <c r="AV444" s="158"/>
    </row>
    <row r="445" spans="1:49" x14ac:dyDescent="0.25">
      <c r="B445" s="157"/>
      <c r="C445" s="170" t="s">
        <v>209</v>
      </c>
      <c r="D445" s="157"/>
      <c r="E445" s="157"/>
      <c r="F445" s="157"/>
      <c r="G445" s="180"/>
      <c r="H445" s="172">
        <f>-H444</f>
        <v>-15892644.775253143</v>
      </c>
      <c r="I445" s="173">
        <f>H445</f>
        <v>-15892644.775253143</v>
      </c>
      <c r="J445" s="173"/>
      <c r="K445" s="173"/>
      <c r="N445" s="158"/>
      <c r="O445" s="158"/>
      <c r="P445" s="158"/>
      <c r="Q445" s="158"/>
      <c r="R445" s="157"/>
      <c r="S445" s="158"/>
      <c r="T445" s="158"/>
      <c r="U445" s="158"/>
      <c r="V445" s="158"/>
      <c r="X445" s="157"/>
      <c r="Y445" s="170" t="s">
        <v>209</v>
      </c>
      <c r="Z445" s="157"/>
      <c r="AA445" s="157"/>
      <c r="AB445" s="157"/>
      <c r="AC445" s="180"/>
      <c r="AD445" s="172">
        <f>-AD444</f>
        <v>0</v>
      </c>
      <c r="AE445" s="173">
        <f>AD445</f>
        <v>0</v>
      </c>
      <c r="AF445" s="173"/>
      <c r="AG445" s="173"/>
      <c r="AI445" s="178"/>
      <c r="AJ445" s="178"/>
      <c r="AN445" s="15"/>
      <c r="AO445" s="158"/>
      <c r="AP445" s="158"/>
      <c r="AQ445" s="158"/>
      <c r="AR445" s="158"/>
      <c r="AS445" s="158"/>
      <c r="AT445" s="158"/>
      <c r="AU445" s="158"/>
      <c r="AV445" s="158"/>
    </row>
    <row r="446" spans="1:49" ht="16.5" thickBot="1" x14ac:dyDescent="0.3">
      <c r="B446" s="157"/>
      <c r="C446" s="174"/>
      <c r="D446" s="175"/>
      <c r="E446" s="175"/>
      <c r="F446" s="175"/>
      <c r="G446" s="181"/>
      <c r="H446" s="176">
        <f>SUM(H444:H445)</f>
        <v>0</v>
      </c>
      <c r="I446" s="176">
        <f t="shared" ref="I446:K446" si="143">SUM(I444:I445)</f>
        <v>-15892644.775253143</v>
      </c>
      <c r="J446" s="176">
        <f t="shared" si="143"/>
        <v>15892644.775253143</v>
      </c>
      <c r="K446" s="176">
        <f t="shared" si="143"/>
        <v>0</v>
      </c>
      <c r="N446" s="158"/>
      <c r="O446" s="158"/>
      <c r="P446" s="158"/>
      <c r="Q446" s="158"/>
      <c r="R446" s="157"/>
      <c r="S446" s="158"/>
      <c r="T446" s="158"/>
      <c r="U446" s="158"/>
      <c r="V446" s="158"/>
      <c r="X446" s="157"/>
      <c r="Y446" s="174"/>
      <c r="Z446" s="175"/>
      <c r="AA446" s="175"/>
      <c r="AB446" s="175"/>
      <c r="AC446" s="181"/>
      <c r="AD446" s="176">
        <f>SUM(AD444:AD445)</f>
        <v>0</v>
      </c>
      <c r="AE446" s="176">
        <f t="shared" ref="AE446:AF446" si="144">SUM(AE444:AE445)</f>
        <v>0</v>
      </c>
      <c r="AF446" s="176">
        <f t="shared" si="144"/>
        <v>0</v>
      </c>
      <c r="AG446" s="176">
        <f>SUM(AG444:AG445)</f>
        <v>0</v>
      </c>
      <c r="AI446" s="178"/>
      <c r="AJ446" s="178"/>
      <c r="AN446" s="15"/>
      <c r="AO446" s="158"/>
      <c r="AP446" s="158"/>
      <c r="AQ446" s="158"/>
      <c r="AR446" s="158"/>
      <c r="AS446" s="158"/>
      <c r="AT446" s="158"/>
      <c r="AU446" s="158"/>
      <c r="AV446" s="182"/>
    </row>
    <row r="447" spans="1:49" s="159" customFormat="1" ht="5.0999999999999996" customHeight="1" thickTop="1" x14ac:dyDescent="0.25">
      <c r="A447" s="154"/>
      <c r="B447" s="157"/>
      <c r="C447" s="157"/>
      <c r="D447" s="157"/>
      <c r="E447" s="157"/>
      <c r="F447" s="157"/>
      <c r="G447" s="157"/>
      <c r="H447" s="158"/>
      <c r="I447" s="158"/>
      <c r="J447" s="158"/>
      <c r="K447" s="158"/>
      <c r="L447" s="158"/>
      <c r="M447" s="158"/>
      <c r="N447" s="158"/>
      <c r="O447" s="158"/>
      <c r="P447" s="158"/>
      <c r="Q447" s="158"/>
      <c r="R447" s="157"/>
      <c r="S447" s="158"/>
      <c r="T447" s="158"/>
      <c r="U447" s="158"/>
      <c r="V447" s="158"/>
      <c r="W447" s="154"/>
      <c r="X447" s="157"/>
      <c r="Y447" s="157"/>
      <c r="Z447" s="157"/>
      <c r="AA447" s="157"/>
      <c r="AB447" s="157"/>
      <c r="AC447" s="157"/>
      <c r="AD447" s="158"/>
      <c r="AE447" s="158"/>
      <c r="AF447" s="158"/>
      <c r="AG447" s="158"/>
      <c r="AH447" s="158"/>
      <c r="AI447" s="178"/>
      <c r="AJ447" s="178"/>
      <c r="AK447" s="17"/>
      <c r="AL447" s="17"/>
      <c r="AM447" s="17"/>
      <c r="AN447" s="15"/>
      <c r="AO447" s="158"/>
      <c r="AP447" s="158"/>
      <c r="AQ447" s="158"/>
      <c r="AR447" s="158"/>
      <c r="AS447" s="158"/>
      <c r="AT447" s="158"/>
      <c r="AU447" s="158"/>
      <c r="AV447" s="158"/>
      <c r="AW447" s="154"/>
    </row>
    <row r="448" spans="1:49" x14ac:dyDescent="0.25">
      <c r="B448" s="157"/>
      <c r="C448" s="164" t="s">
        <v>211</v>
      </c>
      <c r="D448" s="165"/>
      <c r="E448" s="165"/>
      <c r="F448" s="166"/>
      <c r="G448" s="177" t="str">
        <f>B441</f>
        <v>Period 9</v>
      </c>
      <c r="H448" s="168" t="str">
        <f>$G$29</f>
        <v>VND</v>
      </c>
      <c r="I448" s="168" t="s">
        <v>176</v>
      </c>
      <c r="J448" s="168" t="s">
        <v>177</v>
      </c>
      <c r="K448" s="168" t="s">
        <v>178</v>
      </c>
      <c r="N448" s="178"/>
      <c r="R448" s="15"/>
      <c r="S448" s="158"/>
      <c r="T448" s="158"/>
      <c r="U448" s="158"/>
      <c r="V448" s="158"/>
      <c r="X448" s="157"/>
      <c r="Y448" s="164" t="s">
        <v>211</v>
      </c>
      <c r="Z448" s="165"/>
      <c r="AA448" s="165"/>
      <c r="AB448" s="166"/>
      <c r="AC448" s="177" t="str">
        <f>X441</f>
        <v>Period 9</v>
      </c>
      <c r="AD448" s="168" t="str">
        <f>$G$29</f>
        <v>VND</v>
      </c>
      <c r="AE448" s="168" t="s">
        <v>176</v>
      </c>
      <c r="AF448" s="168" t="s">
        <v>177</v>
      </c>
      <c r="AG448" s="168" t="s">
        <v>178</v>
      </c>
      <c r="AI448" s="178"/>
      <c r="AJ448" s="178"/>
      <c r="AN448" s="15"/>
      <c r="AO448" s="158"/>
      <c r="AP448" s="158"/>
      <c r="AQ448" s="158"/>
      <c r="AR448" s="158"/>
      <c r="AS448" s="158"/>
      <c r="AT448" s="158"/>
      <c r="AU448" s="158"/>
      <c r="AV448" s="158"/>
    </row>
    <row r="449" spans="1:49" x14ac:dyDescent="0.25">
      <c r="B449" s="157"/>
      <c r="C449" s="170" t="s">
        <v>225</v>
      </c>
      <c r="D449" s="157"/>
      <c r="E449" s="157"/>
      <c r="F449" s="157"/>
      <c r="G449" s="180"/>
      <c r="H449" s="172">
        <f>IF(O$132="",0,O$132)</f>
        <v>3.976020158441607E-10</v>
      </c>
      <c r="I449" s="173"/>
      <c r="J449" s="173">
        <f>H449</f>
        <v>3.976020158441607E-10</v>
      </c>
      <c r="K449" s="173"/>
      <c r="R449" s="15"/>
      <c r="S449" s="158"/>
      <c r="T449" s="158"/>
      <c r="U449" s="158"/>
      <c r="V449" s="158"/>
      <c r="X449" s="157"/>
      <c r="Y449" s="170" t="s">
        <v>225</v>
      </c>
      <c r="Z449" s="157"/>
      <c r="AA449" s="157"/>
      <c r="AB449" s="157"/>
      <c r="AC449" s="180"/>
      <c r="AD449" s="172">
        <f>IF(AL$132="",0,AL$132)</f>
        <v>0</v>
      </c>
      <c r="AE449" s="173"/>
      <c r="AF449" s="173">
        <f>AD449</f>
        <v>0</v>
      </c>
      <c r="AG449" s="173"/>
      <c r="AN449" s="15"/>
      <c r="AO449" s="158"/>
      <c r="AP449" s="158"/>
      <c r="AQ449" s="158"/>
      <c r="AR449" s="158"/>
      <c r="AS449" s="158"/>
      <c r="AT449" s="158"/>
      <c r="AU449" s="158"/>
      <c r="AV449" s="158"/>
    </row>
    <row r="450" spans="1:49" x14ac:dyDescent="0.25">
      <c r="B450" s="157"/>
      <c r="C450" s="170" t="s">
        <v>186</v>
      </c>
      <c r="D450" s="157"/>
      <c r="E450" s="157"/>
      <c r="F450" s="157"/>
      <c r="G450" s="180"/>
      <c r="H450" s="172">
        <f>-H449</f>
        <v>-3.976020158441607E-10</v>
      </c>
      <c r="I450" s="173">
        <f>H450</f>
        <v>-3.976020158441607E-10</v>
      </c>
      <c r="J450" s="173"/>
      <c r="K450" s="173"/>
      <c r="R450" s="15"/>
      <c r="S450" s="158"/>
      <c r="T450" s="158"/>
      <c r="U450" s="158"/>
      <c r="V450" s="158"/>
      <c r="X450" s="157"/>
      <c r="Y450" s="170" t="s">
        <v>186</v>
      </c>
      <c r="Z450" s="157"/>
      <c r="AA450" s="157"/>
      <c r="AB450" s="157"/>
      <c r="AC450" s="180"/>
      <c r="AD450" s="172">
        <f>-AD449</f>
        <v>0</v>
      </c>
      <c r="AE450" s="173">
        <f>AD450</f>
        <v>0</v>
      </c>
      <c r="AF450" s="173"/>
      <c r="AG450" s="173"/>
      <c r="AN450" s="15"/>
      <c r="AO450" s="158"/>
      <c r="AP450" s="158"/>
      <c r="AQ450" s="158"/>
      <c r="AR450" s="158"/>
      <c r="AS450" s="158"/>
      <c r="AT450" s="158"/>
      <c r="AU450" s="158"/>
      <c r="AV450" s="158"/>
    </row>
    <row r="451" spans="1:49" ht="16.5" thickBot="1" x14ac:dyDescent="0.3">
      <c r="B451" s="157"/>
      <c r="C451" s="174"/>
      <c r="D451" s="175"/>
      <c r="E451" s="175"/>
      <c r="F451" s="175"/>
      <c r="G451" s="181"/>
      <c r="H451" s="176">
        <f>SUM(H449:H450)</f>
        <v>0</v>
      </c>
      <c r="I451" s="176">
        <f t="shared" ref="I451:K451" si="145">SUM(I449:I450)</f>
        <v>-3.976020158441607E-10</v>
      </c>
      <c r="J451" s="176">
        <f t="shared" si="145"/>
        <v>3.976020158441607E-10</v>
      </c>
      <c r="K451" s="176">
        <f t="shared" si="145"/>
        <v>0</v>
      </c>
      <c r="R451" s="15"/>
      <c r="S451" s="158"/>
      <c r="T451" s="158"/>
      <c r="U451" s="158"/>
      <c r="V451" s="158"/>
      <c r="X451" s="157"/>
      <c r="Y451" s="174"/>
      <c r="Z451" s="175"/>
      <c r="AA451" s="175"/>
      <c r="AB451" s="175"/>
      <c r="AC451" s="181"/>
      <c r="AD451" s="176">
        <f>SUM(AD449:AD450)</f>
        <v>0</v>
      </c>
      <c r="AE451" s="176">
        <f t="shared" ref="AE451:AF451" si="146">SUM(AE449:AE450)</f>
        <v>0</v>
      </c>
      <c r="AF451" s="176">
        <f t="shared" si="146"/>
        <v>0</v>
      </c>
      <c r="AG451" s="176">
        <f>SUM(AG449:AG450)</f>
        <v>0</v>
      </c>
      <c r="AN451" s="15"/>
      <c r="AO451" s="158"/>
      <c r="AP451" s="158"/>
      <c r="AQ451" s="158"/>
      <c r="AR451" s="158"/>
      <c r="AS451" s="158"/>
      <c r="AT451" s="158"/>
      <c r="AU451" s="158"/>
      <c r="AV451" s="158"/>
    </row>
    <row r="452" spans="1:49" ht="16.5" thickTop="1" x14ac:dyDescent="0.25">
      <c r="B452" s="157"/>
      <c r="C452" s="170" t="s">
        <v>217</v>
      </c>
      <c r="D452" s="157"/>
      <c r="E452" s="157"/>
      <c r="F452" s="157"/>
      <c r="G452" s="157"/>
      <c r="H452" s="183">
        <f>-H453</f>
        <v>0</v>
      </c>
      <c r="I452" s="184">
        <f>H452</f>
        <v>0</v>
      </c>
      <c r="J452" s="184"/>
      <c r="K452" s="184"/>
      <c r="R452" s="15"/>
      <c r="S452" s="158"/>
      <c r="T452" s="158"/>
      <c r="U452" s="158"/>
      <c r="V452" s="158"/>
      <c r="X452" s="157"/>
      <c r="Y452" s="170" t="s">
        <v>217</v>
      </c>
      <c r="Z452" s="157"/>
      <c r="AA452" s="157"/>
      <c r="AB452" s="157"/>
      <c r="AC452" s="157"/>
      <c r="AD452" s="183">
        <f>-AD453</f>
        <v>0</v>
      </c>
      <c r="AE452" s="184">
        <f>AD452</f>
        <v>0</v>
      </c>
      <c r="AF452" s="184"/>
      <c r="AG452" s="184"/>
      <c r="AN452" s="15"/>
      <c r="AO452" s="158"/>
      <c r="AP452" s="158"/>
      <c r="AQ452" s="158"/>
      <c r="AR452" s="158"/>
      <c r="AS452" s="158"/>
      <c r="AT452" s="158"/>
      <c r="AU452" s="158"/>
      <c r="AV452" s="158"/>
    </row>
    <row r="453" spans="1:49" x14ac:dyDescent="0.25">
      <c r="B453" s="157"/>
      <c r="C453" s="170" t="s">
        <v>226</v>
      </c>
      <c r="D453" s="157"/>
      <c r="E453" s="157"/>
      <c r="F453" s="157"/>
      <c r="G453" s="157"/>
      <c r="H453" s="172">
        <f>IF(N$132="",0,N$132)</f>
        <v>0</v>
      </c>
      <c r="I453" s="173">
        <f>H453</f>
        <v>0</v>
      </c>
      <c r="J453" s="173"/>
      <c r="K453" s="173">
        <f>H453</f>
        <v>0</v>
      </c>
      <c r="R453" s="15"/>
      <c r="S453" s="158"/>
      <c r="T453" s="158"/>
      <c r="U453" s="158"/>
      <c r="V453" s="158"/>
      <c r="X453" s="157"/>
      <c r="Y453" s="170" t="s">
        <v>226</v>
      </c>
      <c r="Z453" s="157"/>
      <c r="AA453" s="157"/>
      <c r="AB453" s="157"/>
      <c r="AC453" s="157"/>
      <c r="AD453" s="172">
        <f>IF(AK$132="",0,AK$132)</f>
        <v>0</v>
      </c>
      <c r="AE453" s="173">
        <f>AD453</f>
        <v>0</v>
      </c>
      <c r="AF453" s="173"/>
      <c r="AG453" s="173">
        <f>AD453</f>
        <v>0</v>
      </c>
      <c r="AN453" s="15"/>
      <c r="AO453" s="158"/>
      <c r="AP453" s="158"/>
      <c r="AQ453" s="158"/>
      <c r="AR453" s="158"/>
      <c r="AS453" s="158"/>
      <c r="AT453" s="158"/>
      <c r="AU453" s="158"/>
      <c r="AV453" s="158"/>
    </row>
    <row r="454" spans="1:49" ht="16.5" thickBot="1" x14ac:dyDescent="0.3">
      <c r="B454" s="157"/>
      <c r="C454" s="174"/>
      <c r="D454" s="175"/>
      <c r="E454" s="175"/>
      <c r="F454" s="175"/>
      <c r="G454" s="181"/>
      <c r="H454" s="176">
        <f>SUM(H452:H453)</f>
        <v>0</v>
      </c>
      <c r="I454" s="176">
        <f>SUM(I452:I453)</f>
        <v>0</v>
      </c>
      <c r="J454" s="176">
        <f>SUM(J452:J453)</f>
        <v>0</v>
      </c>
      <c r="K454" s="176">
        <f>SUM(K452:K453)</f>
        <v>0</v>
      </c>
      <c r="R454" s="15"/>
      <c r="S454" s="158"/>
      <c r="T454" s="158"/>
      <c r="U454" s="158"/>
      <c r="V454" s="158"/>
      <c r="X454" s="157"/>
      <c r="Y454" s="174"/>
      <c r="Z454" s="175"/>
      <c r="AA454" s="175"/>
      <c r="AB454" s="175"/>
      <c r="AC454" s="181"/>
      <c r="AD454" s="176">
        <f>SUM(AD452:AD453)</f>
        <v>0</v>
      </c>
      <c r="AE454" s="176">
        <f>SUM(AE452:AE453)</f>
        <v>0</v>
      </c>
      <c r="AF454" s="176">
        <f>SUM(AF452:AF453)</f>
        <v>0</v>
      </c>
      <c r="AG454" s="176">
        <f>SUM(AG452:AG453)</f>
        <v>0</v>
      </c>
      <c r="AN454" s="15"/>
      <c r="AO454" s="158"/>
      <c r="AP454" s="158"/>
      <c r="AQ454" s="158"/>
      <c r="AR454" s="158"/>
      <c r="AS454" s="158"/>
      <c r="AT454" s="158"/>
      <c r="AU454" s="158"/>
      <c r="AV454" s="158"/>
    </row>
    <row r="455" spans="1:49" s="159" customFormat="1" ht="5.0999999999999996" customHeight="1" thickTop="1" x14ac:dyDescent="0.25">
      <c r="A455" s="154"/>
      <c r="B455" s="157"/>
      <c r="C455" s="157"/>
      <c r="D455" s="157"/>
      <c r="E455" s="157"/>
      <c r="F455" s="157"/>
      <c r="G455" s="157"/>
      <c r="H455" s="158"/>
      <c r="I455" s="158"/>
      <c r="J455" s="158"/>
      <c r="K455" s="158"/>
      <c r="L455" s="158"/>
      <c r="M455" s="158"/>
      <c r="N455" s="158"/>
      <c r="O455" s="158"/>
      <c r="P455" s="158"/>
      <c r="Q455" s="158"/>
      <c r="R455" s="157"/>
      <c r="S455" s="158"/>
      <c r="T455" s="158"/>
      <c r="U455" s="158"/>
      <c r="V455" s="158"/>
      <c r="W455" s="154"/>
      <c r="X455" s="157"/>
      <c r="Y455" s="157"/>
      <c r="Z455" s="157"/>
      <c r="AA455" s="157"/>
      <c r="AB455" s="157"/>
      <c r="AC455" s="157"/>
      <c r="AD455" s="158"/>
      <c r="AE455" s="158"/>
      <c r="AF455" s="158"/>
      <c r="AG455" s="158"/>
      <c r="AH455" s="158"/>
      <c r="AI455" s="158"/>
      <c r="AJ455" s="158"/>
      <c r="AK455" s="158"/>
      <c r="AL455" s="158"/>
      <c r="AM455" s="158"/>
      <c r="AN455" s="157"/>
      <c r="AO455" s="158"/>
      <c r="AP455" s="158"/>
      <c r="AQ455" s="158"/>
      <c r="AR455" s="158"/>
      <c r="AS455" s="158"/>
      <c r="AT455" s="158"/>
      <c r="AU455" s="158"/>
      <c r="AV455" s="158"/>
      <c r="AW455" s="154"/>
    </row>
    <row r="456" spans="1:49" s="163" customFormat="1" x14ac:dyDescent="0.25">
      <c r="A456" s="160"/>
      <c r="B456" s="160" t="s">
        <v>261</v>
      </c>
      <c r="C456" s="160"/>
      <c r="D456" s="160"/>
      <c r="E456" s="160"/>
      <c r="F456" s="160"/>
      <c r="G456" s="160"/>
      <c r="H456" s="161"/>
      <c r="I456" s="161"/>
      <c r="J456" s="161"/>
      <c r="K456" s="161"/>
      <c r="L456" s="161"/>
      <c r="M456" s="161"/>
      <c r="N456" s="161"/>
      <c r="O456" s="161"/>
      <c r="P456" s="161"/>
      <c r="Q456" s="161"/>
      <c r="R456" s="162"/>
      <c r="S456" s="162"/>
      <c r="T456" s="162"/>
      <c r="U456" s="162"/>
      <c r="V456" s="162"/>
      <c r="W456" s="160"/>
      <c r="X456" s="160" t="s">
        <v>261</v>
      </c>
      <c r="Y456" s="160"/>
      <c r="Z456" s="160"/>
      <c r="AA456" s="160"/>
      <c r="AB456" s="160"/>
      <c r="AC456" s="160"/>
      <c r="AD456" s="161"/>
      <c r="AE456" s="161"/>
      <c r="AF456" s="161"/>
      <c r="AG456" s="161"/>
      <c r="AH456" s="161"/>
      <c r="AI456" s="161"/>
      <c r="AJ456" s="161"/>
      <c r="AK456" s="161"/>
      <c r="AL456" s="161"/>
      <c r="AM456" s="161"/>
      <c r="AN456" s="161"/>
      <c r="AO456" s="161"/>
      <c r="AP456" s="162"/>
      <c r="AQ456" s="162"/>
      <c r="AR456" s="162"/>
      <c r="AS456" s="162"/>
      <c r="AT456" s="162"/>
      <c r="AU456" s="162"/>
      <c r="AV456" s="162"/>
      <c r="AW456" s="160"/>
    </row>
    <row r="457" spans="1:49" s="159" customFormat="1" ht="5.0999999999999996" customHeight="1" x14ac:dyDescent="0.25">
      <c r="A457" s="154"/>
      <c r="B457" s="157"/>
      <c r="C457" s="157"/>
      <c r="D457" s="157"/>
      <c r="E457" s="157"/>
      <c r="F457" s="157"/>
      <c r="G457" s="157"/>
      <c r="H457" s="158"/>
      <c r="I457" s="158"/>
      <c r="J457" s="158"/>
      <c r="K457" s="158"/>
      <c r="L457" s="158"/>
      <c r="M457" s="158"/>
      <c r="N457" s="158"/>
      <c r="O457" s="158"/>
      <c r="P457" s="158"/>
      <c r="Q457" s="158"/>
      <c r="R457" s="157"/>
      <c r="S457" s="158"/>
      <c r="T457" s="158"/>
      <c r="U457" s="158"/>
      <c r="V457" s="158"/>
      <c r="W457" s="154"/>
      <c r="X457" s="157"/>
      <c r="Y457" s="157"/>
      <c r="Z457" s="157"/>
      <c r="AA457" s="157"/>
      <c r="AB457" s="157"/>
      <c r="AC457" s="157"/>
      <c r="AD457" s="158"/>
      <c r="AE457" s="158"/>
      <c r="AF457" s="158"/>
      <c r="AG457" s="158"/>
      <c r="AH457" s="158"/>
      <c r="AI457" s="158"/>
      <c r="AJ457" s="158"/>
      <c r="AK457" s="158"/>
      <c r="AL457" s="158"/>
      <c r="AM457" s="158"/>
      <c r="AN457" s="158"/>
      <c r="AO457" s="158"/>
      <c r="AP457" s="157"/>
      <c r="AQ457" s="158"/>
      <c r="AR457" s="158"/>
      <c r="AS457" s="158"/>
      <c r="AT457" s="158"/>
      <c r="AU457" s="158"/>
      <c r="AV457" s="158"/>
      <c r="AW457" s="154"/>
    </row>
    <row r="458" spans="1:49" x14ac:dyDescent="0.25">
      <c r="B458" s="157"/>
      <c r="C458" s="164" t="s">
        <v>253</v>
      </c>
      <c r="D458" s="165"/>
      <c r="E458" s="165"/>
      <c r="F458" s="166"/>
      <c r="G458" s="177" t="str">
        <f>B456</f>
        <v>Period 10</v>
      </c>
      <c r="H458" s="168" t="str">
        <f>$G$29</f>
        <v>VND</v>
      </c>
      <c r="I458" s="168" t="s">
        <v>176</v>
      </c>
      <c r="J458" s="168" t="s">
        <v>177</v>
      </c>
      <c r="K458" s="168" t="s">
        <v>178</v>
      </c>
      <c r="N458" s="158"/>
      <c r="O458" s="158"/>
      <c r="P458" s="158"/>
      <c r="Q458" s="158"/>
      <c r="R458" s="157"/>
      <c r="S458" s="158"/>
      <c r="T458" s="158"/>
      <c r="U458" s="158"/>
      <c r="V458" s="158"/>
      <c r="X458" s="157"/>
      <c r="Y458" s="164" t="s">
        <v>221</v>
      </c>
      <c r="Z458" s="165"/>
      <c r="AA458" s="165"/>
      <c r="AB458" s="166"/>
      <c r="AC458" s="177" t="str">
        <f>X456</f>
        <v>Period 10</v>
      </c>
      <c r="AD458" s="168" t="str">
        <f>$G$29</f>
        <v>VND</v>
      </c>
      <c r="AE458" s="168" t="s">
        <v>176</v>
      </c>
      <c r="AF458" s="168" t="s">
        <v>177</v>
      </c>
      <c r="AG458" s="168" t="s">
        <v>178</v>
      </c>
      <c r="AI458" s="178"/>
      <c r="AJ458" s="178"/>
      <c r="AN458" s="15"/>
      <c r="AO458" s="158"/>
      <c r="AP458" s="158"/>
      <c r="AQ458" s="158"/>
      <c r="AR458" s="158"/>
      <c r="AS458" s="158"/>
      <c r="AT458" s="158"/>
      <c r="AU458" s="158"/>
      <c r="AV458" s="179"/>
    </row>
    <row r="459" spans="1:49" x14ac:dyDescent="0.25">
      <c r="B459" s="157"/>
      <c r="C459" s="170" t="s">
        <v>208</v>
      </c>
      <c r="D459" s="157"/>
      <c r="E459" s="157"/>
      <c r="F459" s="157"/>
      <c r="G459" s="180"/>
      <c r="H459" s="172">
        <f>IF(R$133="",0,-R$133)</f>
        <v>15892644.775253143</v>
      </c>
      <c r="I459" s="173"/>
      <c r="J459" s="173">
        <f>H459</f>
        <v>15892644.775253143</v>
      </c>
      <c r="K459" s="173"/>
      <c r="N459" s="158"/>
      <c r="O459" s="158"/>
      <c r="P459" s="158"/>
      <c r="Q459" s="158"/>
      <c r="R459" s="157"/>
      <c r="S459" s="158"/>
      <c r="T459" s="158"/>
      <c r="U459" s="158"/>
      <c r="V459" s="158"/>
      <c r="X459" s="157"/>
      <c r="Y459" s="170" t="s">
        <v>208</v>
      </c>
      <c r="Z459" s="157"/>
      <c r="AA459" s="157"/>
      <c r="AB459" s="157"/>
      <c r="AC459" s="180"/>
      <c r="AD459" s="172">
        <f>IF(AP$133="",0,-AP$133)</f>
        <v>0</v>
      </c>
      <c r="AE459" s="173"/>
      <c r="AF459" s="173">
        <f>AD459</f>
        <v>0</v>
      </c>
      <c r="AG459" s="173"/>
      <c r="AI459" s="178"/>
      <c r="AJ459" s="178"/>
      <c r="AN459" s="15"/>
      <c r="AO459" s="158"/>
      <c r="AP459" s="158"/>
      <c r="AQ459" s="158"/>
      <c r="AR459" s="158"/>
      <c r="AS459" s="158"/>
      <c r="AT459" s="158"/>
      <c r="AU459" s="158"/>
      <c r="AV459" s="158"/>
    </row>
    <row r="460" spans="1:49" x14ac:dyDescent="0.25">
      <c r="B460" s="157"/>
      <c r="C460" s="170" t="s">
        <v>209</v>
      </c>
      <c r="D460" s="157"/>
      <c r="E460" s="157"/>
      <c r="F460" s="157"/>
      <c r="G460" s="180"/>
      <c r="H460" s="172">
        <f>-H459</f>
        <v>-15892644.775253143</v>
      </c>
      <c r="I460" s="173">
        <f>H460</f>
        <v>-15892644.775253143</v>
      </c>
      <c r="J460" s="173"/>
      <c r="K460" s="173"/>
      <c r="N460" s="158"/>
      <c r="O460" s="158"/>
      <c r="P460" s="158"/>
      <c r="Q460" s="158"/>
      <c r="R460" s="157"/>
      <c r="S460" s="158"/>
      <c r="T460" s="158"/>
      <c r="U460" s="158"/>
      <c r="V460" s="158"/>
      <c r="X460" s="157"/>
      <c r="Y460" s="170" t="s">
        <v>209</v>
      </c>
      <c r="Z460" s="157"/>
      <c r="AA460" s="157"/>
      <c r="AB460" s="157"/>
      <c r="AC460" s="180"/>
      <c r="AD460" s="172">
        <f>-AD459</f>
        <v>0</v>
      </c>
      <c r="AE460" s="173">
        <f>AD460</f>
        <v>0</v>
      </c>
      <c r="AF460" s="173"/>
      <c r="AG460" s="173"/>
      <c r="AI460" s="178"/>
      <c r="AJ460" s="178"/>
      <c r="AN460" s="15"/>
      <c r="AO460" s="158"/>
      <c r="AP460" s="158"/>
      <c r="AQ460" s="158"/>
      <c r="AR460" s="158"/>
      <c r="AS460" s="158"/>
      <c r="AT460" s="158"/>
      <c r="AU460" s="158"/>
      <c r="AV460" s="158"/>
    </row>
    <row r="461" spans="1:49" ht="16.5" thickBot="1" x14ac:dyDescent="0.3">
      <c r="B461" s="157"/>
      <c r="C461" s="174"/>
      <c r="D461" s="175"/>
      <c r="E461" s="175"/>
      <c r="F461" s="175"/>
      <c r="G461" s="181"/>
      <c r="H461" s="176">
        <f>SUM(H459:H460)</f>
        <v>0</v>
      </c>
      <c r="I461" s="176">
        <f t="shared" ref="I461:K461" si="147">SUM(I459:I460)</f>
        <v>-15892644.775253143</v>
      </c>
      <c r="J461" s="176">
        <f t="shared" si="147"/>
        <v>15892644.775253143</v>
      </c>
      <c r="K461" s="176">
        <f t="shared" si="147"/>
        <v>0</v>
      </c>
      <c r="N461" s="158"/>
      <c r="O461" s="158"/>
      <c r="P461" s="158"/>
      <c r="Q461" s="158"/>
      <c r="R461" s="157"/>
      <c r="S461" s="158"/>
      <c r="T461" s="158"/>
      <c r="U461" s="158"/>
      <c r="V461" s="158"/>
      <c r="X461" s="157"/>
      <c r="Y461" s="174"/>
      <c r="Z461" s="175"/>
      <c r="AA461" s="175"/>
      <c r="AB461" s="175"/>
      <c r="AC461" s="181"/>
      <c r="AD461" s="176">
        <f>SUM(AD459:AD460)</f>
        <v>0</v>
      </c>
      <c r="AE461" s="176">
        <f t="shared" ref="AE461:AF461" si="148">SUM(AE459:AE460)</f>
        <v>0</v>
      </c>
      <c r="AF461" s="176">
        <f t="shared" si="148"/>
        <v>0</v>
      </c>
      <c r="AG461" s="176">
        <f>SUM(AG459:AG460)</f>
        <v>0</v>
      </c>
      <c r="AI461" s="178"/>
      <c r="AJ461" s="178"/>
      <c r="AN461" s="15"/>
      <c r="AO461" s="158"/>
      <c r="AP461" s="158"/>
      <c r="AQ461" s="158"/>
      <c r="AR461" s="158"/>
      <c r="AS461" s="158"/>
      <c r="AT461" s="158"/>
      <c r="AU461" s="158"/>
      <c r="AV461" s="182"/>
    </row>
    <row r="462" spans="1:49" s="159" customFormat="1" ht="5.0999999999999996" customHeight="1" thickTop="1" x14ac:dyDescent="0.25">
      <c r="A462" s="154"/>
      <c r="B462" s="157"/>
      <c r="C462" s="157"/>
      <c r="D462" s="157"/>
      <c r="E462" s="157"/>
      <c r="F462" s="157"/>
      <c r="G462" s="157"/>
      <c r="H462" s="158"/>
      <c r="I462" s="158"/>
      <c r="J462" s="158"/>
      <c r="K462" s="158"/>
      <c r="L462" s="158"/>
      <c r="M462" s="158"/>
      <c r="N462" s="158"/>
      <c r="O462" s="158"/>
      <c r="P462" s="158"/>
      <c r="Q462" s="158"/>
      <c r="R462" s="157"/>
      <c r="S462" s="158"/>
      <c r="T462" s="158"/>
      <c r="U462" s="158"/>
      <c r="V462" s="158"/>
      <c r="W462" s="154"/>
      <c r="X462" s="157"/>
      <c r="Y462" s="157"/>
      <c r="Z462" s="157"/>
      <c r="AA462" s="157"/>
      <c r="AB462" s="157"/>
      <c r="AC462" s="157"/>
      <c r="AD462" s="158"/>
      <c r="AE462" s="158"/>
      <c r="AF462" s="158"/>
      <c r="AG462" s="158"/>
      <c r="AH462" s="158"/>
      <c r="AI462" s="178"/>
      <c r="AJ462" s="178"/>
      <c r="AK462" s="17"/>
      <c r="AL462" s="17"/>
      <c r="AM462" s="17"/>
      <c r="AN462" s="15"/>
      <c r="AO462" s="158"/>
      <c r="AP462" s="158"/>
      <c r="AQ462" s="158"/>
      <c r="AR462" s="158"/>
      <c r="AS462" s="158"/>
      <c r="AT462" s="158"/>
      <c r="AU462" s="158"/>
      <c r="AV462" s="158"/>
      <c r="AW462" s="154"/>
    </row>
    <row r="463" spans="1:49" x14ac:dyDescent="0.25">
      <c r="B463" s="157"/>
      <c r="C463" s="164" t="s">
        <v>211</v>
      </c>
      <c r="D463" s="165"/>
      <c r="E463" s="165"/>
      <c r="F463" s="166"/>
      <c r="G463" s="177" t="str">
        <f>B456</f>
        <v>Period 10</v>
      </c>
      <c r="H463" s="168" t="str">
        <f>$G$29</f>
        <v>VND</v>
      </c>
      <c r="I463" s="168" t="s">
        <v>206</v>
      </c>
      <c r="J463" s="168" t="s">
        <v>177</v>
      </c>
      <c r="K463" s="168" t="s">
        <v>178</v>
      </c>
      <c r="N463" s="178"/>
      <c r="R463" s="15"/>
      <c r="S463" s="158"/>
      <c r="T463" s="158"/>
      <c r="U463" s="158"/>
      <c r="V463" s="158"/>
      <c r="X463" s="157"/>
      <c r="Y463" s="164" t="s">
        <v>211</v>
      </c>
      <c r="Z463" s="165"/>
      <c r="AA463" s="165"/>
      <c r="AB463" s="166"/>
      <c r="AC463" s="177" t="str">
        <f>X456</f>
        <v>Period 10</v>
      </c>
      <c r="AD463" s="168" t="str">
        <f>$G$29</f>
        <v>VND</v>
      </c>
      <c r="AE463" s="168" t="s">
        <v>248</v>
      </c>
      <c r="AF463" s="168" t="s">
        <v>214</v>
      </c>
      <c r="AG463" s="168" t="s">
        <v>215</v>
      </c>
      <c r="AI463" s="178"/>
      <c r="AJ463" s="178"/>
      <c r="AN463" s="15"/>
      <c r="AO463" s="158"/>
      <c r="AP463" s="158"/>
      <c r="AQ463" s="158"/>
      <c r="AR463" s="158"/>
      <c r="AS463" s="158"/>
      <c r="AT463" s="158"/>
      <c r="AU463" s="158"/>
      <c r="AV463" s="158"/>
    </row>
    <row r="464" spans="1:49" x14ac:dyDescent="0.25">
      <c r="B464" s="157"/>
      <c r="C464" s="170" t="s">
        <v>225</v>
      </c>
      <c r="D464" s="157"/>
      <c r="E464" s="157"/>
      <c r="F464" s="157"/>
      <c r="G464" s="180"/>
      <c r="H464" s="172">
        <f>IF(O$133="",0,O$133)</f>
        <v>4.0018642894714772E-10</v>
      </c>
      <c r="I464" s="173"/>
      <c r="J464" s="173">
        <f>H464</f>
        <v>4.0018642894714772E-10</v>
      </c>
      <c r="K464" s="173"/>
      <c r="R464" s="15"/>
      <c r="S464" s="158"/>
      <c r="T464" s="158"/>
      <c r="U464" s="158"/>
      <c r="V464" s="158"/>
      <c r="X464" s="157"/>
      <c r="Y464" s="170" t="s">
        <v>216</v>
      </c>
      <c r="Z464" s="157"/>
      <c r="AA464" s="157"/>
      <c r="AB464" s="157"/>
      <c r="AC464" s="180"/>
      <c r="AD464" s="172">
        <f>IF(AL$133="",0,AL$133)</f>
        <v>0</v>
      </c>
      <c r="AE464" s="173"/>
      <c r="AF464" s="173">
        <f>AD464</f>
        <v>0</v>
      </c>
      <c r="AG464" s="173"/>
      <c r="AN464" s="15"/>
      <c r="AO464" s="158"/>
      <c r="AP464" s="158"/>
      <c r="AQ464" s="158"/>
      <c r="AR464" s="158"/>
      <c r="AS464" s="158"/>
      <c r="AT464" s="158"/>
      <c r="AU464" s="158"/>
      <c r="AV464" s="158"/>
    </row>
    <row r="465" spans="1:49" x14ac:dyDescent="0.25">
      <c r="B465" s="157"/>
      <c r="C465" s="170" t="s">
        <v>194</v>
      </c>
      <c r="D465" s="157"/>
      <c r="E465" s="157"/>
      <c r="F465" s="157"/>
      <c r="G465" s="180"/>
      <c r="H465" s="172">
        <f>-H464</f>
        <v>-4.0018642894714772E-10</v>
      </c>
      <c r="I465" s="173">
        <f>H465</f>
        <v>-4.0018642894714772E-10</v>
      </c>
      <c r="J465" s="173"/>
      <c r="K465" s="173"/>
      <c r="R465" s="15"/>
      <c r="S465" s="158"/>
      <c r="T465" s="158"/>
      <c r="U465" s="158"/>
      <c r="V465" s="158"/>
      <c r="X465" s="157"/>
      <c r="Y465" s="170" t="s">
        <v>186</v>
      </c>
      <c r="Z465" s="157"/>
      <c r="AA465" s="157"/>
      <c r="AB465" s="157"/>
      <c r="AC465" s="180"/>
      <c r="AD465" s="172">
        <f>-AD464</f>
        <v>0</v>
      </c>
      <c r="AE465" s="173">
        <f>AD465</f>
        <v>0</v>
      </c>
      <c r="AF465" s="173"/>
      <c r="AG465" s="173"/>
      <c r="AN465" s="15"/>
      <c r="AO465" s="158"/>
      <c r="AP465" s="158"/>
      <c r="AQ465" s="158"/>
      <c r="AR465" s="158"/>
      <c r="AS465" s="158"/>
      <c r="AT465" s="158"/>
      <c r="AU465" s="158"/>
      <c r="AV465" s="158"/>
    </row>
    <row r="466" spans="1:49" ht="16.5" thickBot="1" x14ac:dyDescent="0.3">
      <c r="B466" s="157"/>
      <c r="C466" s="174"/>
      <c r="D466" s="175"/>
      <c r="E466" s="175"/>
      <c r="F466" s="175"/>
      <c r="G466" s="181"/>
      <c r="H466" s="176">
        <f>SUM(H464:H465)</f>
        <v>0</v>
      </c>
      <c r="I466" s="176">
        <f t="shared" ref="I466:K466" si="149">SUM(I464:I465)</f>
        <v>-4.0018642894714772E-10</v>
      </c>
      <c r="J466" s="176">
        <f t="shared" si="149"/>
        <v>4.0018642894714772E-10</v>
      </c>
      <c r="K466" s="176">
        <f t="shared" si="149"/>
        <v>0</v>
      </c>
      <c r="R466" s="15"/>
      <c r="S466" s="158"/>
      <c r="T466" s="158"/>
      <c r="U466" s="158"/>
      <c r="V466" s="158"/>
      <c r="X466" s="157"/>
      <c r="Y466" s="174"/>
      <c r="Z466" s="175"/>
      <c r="AA466" s="175"/>
      <c r="AB466" s="175"/>
      <c r="AC466" s="181"/>
      <c r="AD466" s="176">
        <f>SUM(AD464:AD465)</f>
        <v>0</v>
      </c>
      <c r="AE466" s="176">
        <f t="shared" ref="AE466:AF466" si="150">SUM(AE464:AE465)</f>
        <v>0</v>
      </c>
      <c r="AF466" s="176">
        <f t="shared" si="150"/>
        <v>0</v>
      </c>
      <c r="AG466" s="176">
        <f>SUM(AG464:AG465)</f>
        <v>0</v>
      </c>
      <c r="AN466" s="15"/>
      <c r="AO466" s="158"/>
      <c r="AP466" s="158"/>
      <c r="AQ466" s="158"/>
      <c r="AR466" s="158"/>
      <c r="AS466" s="158"/>
      <c r="AT466" s="158"/>
      <c r="AU466" s="158"/>
      <c r="AV466" s="158"/>
    </row>
    <row r="467" spans="1:49" ht="16.5" thickTop="1" x14ac:dyDescent="0.25">
      <c r="B467" s="157"/>
      <c r="C467" s="170" t="s">
        <v>217</v>
      </c>
      <c r="D467" s="157"/>
      <c r="E467" s="157"/>
      <c r="F467" s="157"/>
      <c r="G467" s="157"/>
      <c r="H467" s="183">
        <f>-H468</f>
        <v>0</v>
      </c>
      <c r="I467" s="184">
        <f>H467</f>
        <v>0</v>
      </c>
      <c r="J467" s="184"/>
      <c r="K467" s="184"/>
      <c r="R467" s="15"/>
      <c r="S467" s="158"/>
      <c r="T467" s="158"/>
      <c r="U467" s="158"/>
      <c r="V467" s="158"/>
      <c r="X467" s="157"/>
      <c r="Y467" s="170" t="s">
        <v>217</v>
      </c>
      <c r="Z467" s="157"/>
      <c r="AA467" s="157"/>
      <c r="AB467" s="157"/>
      <c r="AC467" s="157"/>
      <c r="AD467" s="183">
        <f>-AD468</f>
        <v>0</v>
      </c>
      <c r="AE467" s="184">
        <f>AD467</f>
        <v>0</v>
      </c>
      <c r="AF467" s="184"/>
      <c r="AG467" s="184"/>
      <c r="AN467" s="15"/>
      <c r="AO467" s="158"/>
      <c r="AP467" s="158"/>
      <c r="AQ467" s="158"/>
      <c r="AR467" s="158"/>
      <c r="AS467" s="158"/>
      <c r="AT467" s="158"/>
      <c r="AU467" s="158"/>
      <c r="AV467" s="158"/>
    </row>
    <row r="468" spans="1:49" x14ac:dyDescent="0.25">
      <c r="B468" s="157"/>
      <c r="C468" s="170" t="s">
        <v>218</v>
      </c>
      <c r="D468" s="157"/>
      <c r="E468" s="157"/>
      <c r="F468" s="157"/>
      <c r="G468" s="157"/>
      <c r="H468" s="172">
        <f>IF(N$133="",0,N$133)</f>
        <v>0</v>
      </c>
      <c r="I468" s="173">
        <f>H468</f>
        <v>0</v>
      </c>
      <c r="J468" s="173"/>
      <c r="K468" s="173">
        <f>H468</f>
        <v>0</v>
      </c>
      <c r="R468" s="15"/>
      <c r="S468" s="158"/>
      <c r="T468" s="158"/>
      <c r="U468" s="158"/>
      <c r="V468" s="158"/>
      <c r="X468" s="157"/>
      <c r="Y468" s="170" t="s">
        <v>226</v>
      </c>
      <c r="Z468" s="157"/>
      <c r="AA468" s="157"/>
      <c r="AB468" s="157"/>
      <c r="AC468" s="157"/>
      <c r="AD468" s="172">
        <f>IF(AK$133="",0,AK$133)</f>
        <v>0</v>
      </c>
      <c r="AE468" s="173">
        <f>AD468</f>
        <v>0</v>
      </c>
      <c r="AF468" s="173"/>
      <c r="AG468" s="173">
        <f>AD468</f>
        <v>0</v>
      </c>
      <c r="AN468" s="15"/>
      <c r="AO468" s="158"/>
      <c r="AP468" s="158"/>
      <c r="AQ468" s="158"/>
      <c r="AR468" s="158"/>
      <c r="AS468" s="158"/>
      <c r="AT468" s="158"/>
      <c r="AU468" s="158"/>
      <c r="AV468" s="158"/>
    </row>
    <row r="469" spans="1:49" ht="16.5" thickBot="1" x14ac:dyDescent="0.3">
      <c r="B469" s="157"/>
      <c r="C469" s="174"/>
      <c r="D469" s="175"/>
      <c r="E469" s="175"/>
      <c r="F469" s="175"/>
      <c r="G469" s="181"/>
      <c r="H469" s="176">
        <f>SUM(H467:H468)</f>
        <v>0</v>
      </c>
      <c r="I469" s="176">
        <f>SUM(I467:I468)</f>
        <v>0</v>
      </c>
      <c r="J469" s="176">
        <f>SUM(J467:J468)</f>
        <v>0</v>
      </c>
      <c r="K469" s="176">
        <f>SUM(K467:K468)</f>
        <v>0</v>
      </c>
      <c r="R469" s="15"/>
      <c r="S469" s="158"/>
      <c r="T469" s="158"/>
      <c r="U469" s="158"/>
      <c r="V469" s="158"/>
      <c r="X469" s="157"/>
      <c r="Y469" s="174"/>
      <c r="Z469" s="175"/>
      <c r="AA469" s="175"/>
      <c r="AB469" s="175"/>
      <c r="AC469" s="181"/>
      <c r="AD469" s="176">
        <f>SUM(AD467:AD468)</f>
        <v>0</v>
      </c>
      <c r="AE469" s="176">
        <f>SUM(AE467:AE468)</f>
        <v>0</v>
      </c>
      <c r="AF469" s="176">
        <f>SUM(AF467:AF468)</f>
        <v>0</v>
      </c>
      <c r="AG469" s="176">
        <f>SUM(AG467:AG468)</f>
        <v>0</v>
      </c>
      <c r="AN469" s="15"/>
      <c r="AO469" s="158"/>
      <c r="AP469" s="158"/>
      <c r="AQ469" s="158"/>
      <c r="AR469" s="158"/>
      <c r="AS469" s="158"/>
      <c r="AT469" s="158"/>
      <c r="AU469" s="158"/>
      <c r="AV469" s="158"/>
    </row>
    <row r="470" spans="1:49" s="159" customFormat="1" ht="5.0999999999999996" customHeight="1" thickTop="1" x14ac:dyDescent="0.25">
      <c r="A470" s="154"/>
      <c r="B470" s="157"/>
      <c r="C470" s="157"/>
      <c r="D470" s="157"/>
      <c r="E470" s="157"/>
      <c r="F470" s="157"/>
      <c r="G470" s="157"/>
      <c r="H470" s="158"/>
      <c r="I470" s="158"/>
      <c r="J470" s="158"/>
      <c r="K470" s="158"/>
      <c r="L470" s="158"/>
      <c r="M470" s="158"/>
      <c r="N470" s="158"/>
      <c r="O470" s="158"/>
      <c r="P470" s="158"/>
      <c r="Q470" s="158"/>
      <c r="R470" s="157"/>
      <c r="S470" s="158"/>
      <c r="T470" s="158"/>
      <c r="U470" s="158"/>
      <c r="V470" s="158"/>
      <c r="W470" s="154"/>
      <c r="X470" s="157"/>
      <c r="Y470" s="157"/>
      <c r="Z470" s="157"/>
      <c r="AA470" s="157"/>
      <c r="AB470" s="157"/>
      <c r="AC470" s="157"/>
      <c r="AD470" s="158"/>
      <c r="AE470" s="158"/>
      <c r="AF470" s="158"/>
      <c r="AG470" s="158"/>
      <c r="AH470" s="158"/>
      <c r="AI470" s="158"/>
      <c r="AJ470" s="158"/>
      <c r="AK470" s="158"/>
      <c r="AL470" s="158"/>
      <c r="AM470" s="158"/>
      <c r="AN470" s="157"/>
      <c r="AO470" s="158"/>
      <c r="AP470" s="158"/>
      <c r="AQ470" s="158"/>
      <c r="AR470" s="158"/>
      <c r="AS470" s="158"/>
      <c r="AT470" s="158"/>
      <c r="AU470" s="158"/>
      <c r="AV470" s="158"/>
      <c r="AW470" s="154"/>
    </row>
    <row r="471" spans="1:49" s="163" customFormat="1" x14ac:dyDescent="0.25">
      <c r="A471" s="160"/>
      <c r="B471" s="160" t="s">
        <v>262</v>
      </c>
      <c r="C471" s="160"/>
      <c r="D471" s="160"/>
      <c r="E471" s="160"/>
      <c r="F471" s="160"/>
      <c r="G471" s="160"/>
      <c r="H471" s="161"/>
      <c r="I471" s="161"/>
      <c r="J471" s="161"/>
      <c r="K471" s="161"/>
      <c r="L471" s="161"/>
      <c r="M471" s="161"/>
      <c r="N471" s="161"/>
      <c r="O471" s="161"/>
      <c r="P471" s="161"/>
      <c r="Q471" s="161"/>
      <c r="R471" s="162"/>
      <c r="S471" s="162"/>
      <c r="T471" s="162"/>
      <c r="U471" s="162"/>
      <c r="V471" s="162"/>
      <c r="W471" s="160"/>
      <c r="X471" s="160" t="s">
        <v>261</v>
      </c>
      <c r="Y471" s="160"/>
      <c r="Z471" s="160"/>
      <c r="AA471" s="160"/>
      <c r="AB471" s="160"/>
      <c r="AC471" s="160"/>
      <c r="AD471" s="161"/>
      <c r="AE471" s="161"/>
      <c r="AF471" s="161"/>
      <c r="AG471" s="161"/>
      <c r="AH471" s="161"/>
      <c r="AI471" s="161"/>
      <c r="AJ471" s="161"/>
      <c r="AK471" s="161"/>
      <c r="AL471" s="161"/>
      <c r="AM471" s="161"/>
      <c r="AN471" s="161"/>
      <c r="AO471" s="161"/>
      <c r="AP471" s="162"/>
      <c r="AQ471" s="162"/>
      <c r="AR471" s="162"/>
      <c r="AS471" s="162"/>
      <c r="AT471" s="162"/>
      <c r="AU471" s="162"/>
      <c r="AV471" s="162"/>
      <c r="AW471" s="160"/>
    </row>
    <row r="472" spans="1:49" s="159" customFormat="1" ht="5.0999999999999996" customHeight="1" x14ac:dyDescent="0.25">
      <c r="A472" s="154"/>
      <c r="B472" s="157"/>
      <c r="C472" s="157"/>
      <c r="D472" s="157"/>
      <c r="E472" s="157"/>
      <c r="F472" s="157"/>
      <c r="G472" s="157"/>
      <c r="H472" s="158"/>
      <c r="I472" s="158"/>
      <c r="J472" s="158"/>
      <c r="K472" s="158"/>
      <c r="L472" s="158"/>
      <c r="M472" s="158"/>
      <c r="N472" s="158"/>
      <c r="O472" s="158"/>
      <c r="P472" s="158"/>
      <c r="Q472" s="158"/>
      <c r="R472" s="157"/>
      <c r="S472" s="158"/>
      <c r="T472" s="158"/>
      <c r="U472" s="158"/>
      <c r="V472" s="158"/>
      <c r="W472" s="154"/>
      <c r="X472" s="157"/>
      <c r="Y472" s="157"/>
      <c r="Z472" s="157"/>
      <c r="AA472" s="157"/>
      <c r="AB472" s="157"/>
      <c r="AC472" s="157"/>
      <c r="AD472" s="158"/>
      <c r="AE472" s="158"/>
      <c r="AF472" s="158"/>
      <c r="AG472" s="158"/>
      <c r="AH472" s="158"/>
      <c r="AI472" s="158"/>
      <c r="AJ472" s="158"/>
      <c r="AK472" s="158"/>
      <c r="AL472" s="158"/>
      <c r="AM472" s="158"/>
      <c r="AN472" s="158"/>
      <c r="AO472" s="158"/>
      <c r="AP472" s="157"/>
      <c r="AQ472" s="158"/>
      <c r="AR472" s="158"/>
      <c r="AS472" s="158"/>
      <c r="AT472" s="158"/>
      <c r="AU472" s="158"/>
      <c r="AV472" s="158"/>
      <c r="AW472" s="154"/>
    </row>
    <row r="473" spans="1:49" x14ac:dyDescent="0.25">
      <c r="B473" s="157"/>
      <c r="C473" s="164" t="s">
        <v>205</v>
      </c>
      <c r="D473" s="165"/>
      <c r="E473" s="165"/>
      <c r="F473" s="166"/>
      <c r="G473" s="177" t="str">
        <f>B471</f>
        <v>Period 11</v>
      </c>
      <c r="H473" s="168" t="str">
        <f>$G$29</f>
        <v>VND</v>
      </c>
      <c r="I473" s="168" t="s">
        <v>176</v>
      </c>
      <c r="J473" s="168" t="s">
        <v>177</v>
      </c>
      <c r="K473" s="168" t="s">
        <v>207</v>
      </c>
      <c r="N473" s="158"/>
      <c r="O473" s="158"/>
      <c r="P473" s="158"/>
      <c r="Q473" s="158"/>
      <c r="R473" s="157"/>
      <c r="S473" s="158"/>
      <c r="T473" s="158"/>
      <c r="U473" s="158"/>
      <c r="V473" s="158"/>
      <c r="X473" s="157"/>
      <c r="Y473" s="164" t="s">
        <v>205</v>
      </c>
      <c r="Z473" s="165"/>
      <c r="AA473" s="165"/>
      <c r="AB473" s="166"/>
      <c r="AC473" s="177" t="str">
        <f>X471</f>
        <v>Period 10</v>
      </c>
      <c r="AD473" s="168" t="str">
        <f>$G$29</f>
        <v>VND</v>
      </c>
      <c r="AE473" s="168" t="s">
        <v>204</v>
      </c>
      <c r="AF473" s="168" t="s">
        <v>177</v>
      </c>
      <c r="AG473" s="168" t="s">
        <v>213</v>
      </c>
      <c r="AI473" s="178"/>
      <c r="AJ473" s="178"/>
      <c r="AN473" s="15"/>
      <c r="AO473" s="158"/>
      <c r="AP473" s="158"/>
      <c r="AQ473" s="158"/>
      <c r="AR473" s="158"/>
      <c r="AS473" s="158"/>
      <c r="AT473" s="158"/>
      <c r="AU473" s="158"/>
      <c r="AV473" s="179"/>
    </row>
    <row r="474" spans="1:49" x14ac:dyDescent="0.25">
      <c r="B474" s="157"/>
      <c r="C474" s="170" t="s">
        <v>208</v>
      </c>
      <c r="D474" s="157"/>
      <c r="E474" s="157"/>
      <c r="F474" s="157"/>
      <c r="G474" s="180"/>
      <c r="H474" s="172">
        <f>IF(R$134="",0,-R$134)</f>
        <v>15892644.775253143</v>
      </c>
      <c r="I474" s="173"/>
      <c r="J474" s="173">
        <f>H474</f>
        <v>15892644.775253143</v>
      </c>
      <c r="K474" s="173"/>
      <c r="N474" s="158"/>
      <c r="O474" s="158"/>
      <c r="P474" s="158"/>
      <c r="Q474" s="158"/>
      <c r="R474" s="157"/>
      <c r="S474" s="158"/>
      <c r="T474" s="158"/>
      <c r="U474" s="158"/>
      <c r="V474" s="158"/>
      <c r="X474" s="157"/>
      <c r="Y474" s="170" t="s">
        <v>208</v>
      </c>
      <c r="Z474" s="157"/>
      <c r="AA474" s="157"/>
      <c r="AB474" s="157"/>
      <c r="AC474" s="180"/>
      <c r="AD474" s="172">
        <f>IF(AP$133="",0,-AP$133)</f>
        <v>0</v>
      </c>
      <c r="AE474" s="173"/>
      <c r="AF474" s="173">
        <f>AD474</f>
        <v>0</v>
      </c>
      <c r="AG474" s="173"/>
      <c r="AI474" s="178"/>
      <c r="AJ474" s="178"/>
      <c r="AN474" s="15"/>
      <c r="AO474" s="158"/>
      <c r="AP474" s="158"/>
      <c r="AQ474" s="158"/>
      <c r="AR474" s="158"/>
      <c r="AS474" s="158"/>
      <c r="AT474" s="158"/>
      <c r="AU474" s="158"/>
      <c r="AV474" s="158"/>
    </row>
    <row r="475" spans="1:49" x14ac:dyDescent="0.25">
      <c r="B475" s="157"/>
      <c r="C475" s="170" t="s">
        <v>263</v>
      </c>
      <c r="D475" s="157"/>
      <c r="E475" s="157"/>
      <c r="F475" s="157"/>
      <c r="G475" s="180"/>
      <c r="H475" s="172">
        <f>-H474</f>
        <v>-15892644.775253143</v>
      </c>
      <c r="I475" s="173">
        <f>H475</f>
        <v>-15892644.775253143</v>
      </c>
      <c r="J475" s="173"/>
      <c r="K475" s="173"/>
      <c r="N475" s="158"/>
      <c r="O475" s="158"/>
      <c r="P475" s="158"/>
      <c r="Q475" s="158"/>
      <c r="R475" s="157"/>
      <c r="S475" s="158"/>
      <c r="T475" s="158"/>
      <c r="U475" s="158"/>
      <c r="V475" s="158"/>
      <c r="X475" s="157"/>
      <c r="Y475" s="170" t="s">
        <v>209</v>
      </c>
      <c r="Z475" s="157"/>
      <c r="AA475" s="157"/>
      <c r="AB475" s="157"/>
      <c r="AC475" s="180"/>
      <c r="AD475" s="172">
        <f>-AD474</f>
        <v>0</v>
      </c>
      <c r="AE475" s="173">
        <f>AD475</f>
        <v>0</v>
      </c>
      <c r="AF475" s="173"/>
      <c r="AG475" s="173"/>
      <c r="AI475" s="178"/>
      <c r="AJ475" s="178"/>
      <c r="AN475" s="15"/>
      <c r="AO475" s="158"/>
      <c r="AP475" s="158"/>
      <c r="AQ475" s="158"/>
      <c r="AR475" s="158"/>
      <c r="AS475" s="158"/>
      <c r="AT475" s="158"/>
      <c r="AU475" s="158"/>
      <c r="AV475" s="158"/>
    </row>
    <row r="476" spans="1:49" ht="16.5" thickBot="1" x14ac:dyDescent="0.3">
      <c r="B476" s="157"/>
      <c r="C476" s="174"/>
      <c r="D476" s="175"/>
      <c r="E476" s="175"/>
      <c r="F476" s="175"/>
      <c r="G476" s="181"/>
      <c r="H476" s="176">
        <f>SUM(H474:H475)</f>
        <v>0</v>
      </c>
      <c r="I476" s="176">
        <f t="shared" ref="I476:K476" si="151">SUM(I474:I475)</f>
        <v>-15892644.775253143</v>
      </c>
      <c r="J476" s="176">
        <f t="shared" si="151"/>
        <v>15892644.775253143</v>
      </c>
      <c r="K476" s="176">
        <f t="shared" si="151"/>
        <v>0</v>
      </c>
      <c r="N476" s="158"/>
      <c r="O476" s="158"/>
      <c r="P476" s="158"/>
      <c r="Q476" s="158"/>
      <c r="R476" s="157"/>
      <c r="S476" s="158"/>
      <c r="T476" s="158"/>
      <c r="U476" s="158"/>
      <c r="V476" s="158"/>
      <c r="X476" s="157"/>
      <c r="Y476" s="174"/>
      <c r="Z476" s="175"/>
      <c r="AA476" s="175"/>
      <c r="AB476" s="175"/>
      <c r="AC476" s="181"/>
      <c r="AD476" s="176">
        <f>SUM(AD474:AD475)</f>
        <v>0</v>
      </c>
      <c r="AE476" s="176">
        <f t="shared" ref="AE476:AF476" si="152">SUM(AE474:AE475)</f>
        <v>0</v>
      </c>
      <c r="AF476" s="176">
        <f t="shared" si="152"/>
        <v>0</v>
      </c>
      <c r="AG476" s="176">
        <f>SUM(AG474:AG475)</f>
        <v>0</v>
      </c>
      <c r="AI476" s="178"/>
      <c r="AJ476" s="178"/>
      <c r="AN476" s="15"/>
      <c r="AO476" s="158"/>
      <c r="AP476" s="158"/>
      <c r="AQ476" s="158"/>
      <c r="AR476" s="158"/>
      <c r="AS476" s="158"/>
      <c r="AT476" s="158"/>
      <c r="AU476" s="158"/>
      <c r="AV476" s="182"/>
    </row>
    <row r="477" spans="1:49" s="159" customFormat="1" ht="5.0999999999999996" customHeight="1" thickTop="1" x14ac:dyDescent="0.25">
      <c r="A477" s="154"/>
      <c r="B477" s="157"/>
      <c r="C477" s="157"/>
      <c r="D477" s="157"/>
      <c r="E477" s="157"/>
      <c r="F477" s="157"/>
      <c r="G477" s="157"/>
      <c r="H477" s="158"/>
      <c r="I477" s="158"/>
      <c r="J477" s="158"/>
      <c r="K477" s="158"/>
      <c r="L477" s="158"/>
      <c r="M477" s="158"/>
      <c r="N477" s="158"/>
      <c r="O477" s="158"/>
      <c r="P477" s="158"/>
      <c r="Q477" s="158"/>
      <c r="R477" s="157"/>
      <c r="S477" s="158"/>
      <c r="T477" s="158"/>
      <c r="U477" s="158"/>
      <c r="V477" s="158"/>
      <c r="W477" s="154"/>
      <c r="X477" s="157"/>
      <c r="Y477" s="157"/>
      <c r="Z477" s="157"/>
      <c r="AA477" s="157"/>
      <c r="AB477" s="157"/>
      <c r="AC477" s="157"/>
      <c r="AD477" s="158"/>
      <c r="AE477" s="158"/>
      <c r="AF477" s="158"/>
      <c r="AG477" s="158"/>
      <c r="AH477" s="158"/>
      <c r="AI477" s="178"/>
      <c r="AJ477" s="178"/>
      <c r="AK477" s="17"/>
      <c r="AL477" s="17"/>
      <c r="AM477" s="17"/>
      <c r="AN477" s="15"/>
      <c r="AO477" s="158"/>
      <c r="AP477" s="158"/>
      <c r="AQ477" s="158"/>
      <c r="AR477" s="158"/>
      <c r="AS477" s="158"/>
      <c r="AT477" s="158"/>
      <c r="AU477" s="158"/>
      <c r="AV477" s="158"/>
      <c r="AW477" s="154"/>
    </row>
    <row r="478" spans="1:49" x14ac:dyDescent="0.25">
      <c r="B478" s="157"/>
      <c r="C478" s="164" t="s">
        <v>211</v>
      </c>
      <c r="D478" s="165"/>
      <c r="E478" s="165"/>
      <c r="F478" s="166"/>
      <c r="G478" s="177" t="str">
        <f>B471</f>
        <v>Period 11</v>
      </c>
      <c r="H478" s="168" t="str">
        <f>$G$29</f>
        <v>VND</v>
      </c>
      <c r="I478" s="168" t="s">
        <v>176</v>
      </c>
      <c r="J478" s="168" t="s">
        <v>177</v>
      </c>
      <c r="K478" s="168" t="s">
        <v>178</v>
      </c>
      <c r="N478" s="178"/>
      <c r="R478" s="15"/>
      <c r="S478" s="158"/>
      <c r="T478" s="158"/>
      <c r="U478" s="158"/>
      <c r="V478" s="158"/>
      <c r="X478" s="157"/>
      <c r="Y478" s="164" t="s">
        <v>264</v>
      </c>
      <c r="Z478" s="165"/>
      <c r="AA478" s="165"/>
      <c r="AB478" s="166"/>
      <c r="AC478" s="177" t="str">
        <f>X471</f>
        <v>Period 10</v>
      </c>
      <c r="AD478" s="168" t="str">
        <f>$G$29</f>
        <v>VND</v>
      </c>
      <c r="AE478" s="168" t="s">
        <v>176</v>
      </c>
      <c r="AF478" s="168" t="s">
        <v>265</v>
      </c>
      <c r="AG478" s="168" t="s">
        <v>178</v>
      </c>
      <c r="AI478" s="178"/>
      <c r="AJ478" s="178"/>
      <c r="AN478" s="15"/>
      <c r="AO478" s="158"/>
      <c r="AP478" s="158"/>
      <c r="AQ478" s="158"/>
      <c r="AR478" s="158"/>
      <c r="AS478" s="158"/>
      <c r="AT478" s="158"/>
      <c r="AU478" s="158"/>
      <c r="AV478" s="158"/>
    </row>
    <row r="479" spans="1:49" x14ac:dyDescent="0.25">
      <c r="B479" s="157"/>
      <c r="C479" s="170" t="s">
        <v>266</v>
      </c>
      <c r="D479" s="157"/>
      <c r="E479" s="157"/>
      <c r="F479" s="157"/>
      <c r="G479" s="180"/>
      <c r="H479" s="172">
        <f>IF(O$134="",0,O$134)</f>
        <v>4.0278764073530421E-10</v>
      </c>
      <c r="I479" s="173"/>
      <c r="J479" s="173">
        <f>H479</f>
        <v>4.0278764073530421E-10</v>
      </c>
      <c r="K479" s="173"/>
      <c r="R479" s="15"/>
      <c r="S479" s="158"/>
      <c r="T479" s="158"/>
      <c r="U479" s="158"/>
      <c r="V479" s="158"/>
      <c r="X479" s="157"/>
      <c r="Y479" s="170" t="s">
        <v>225</v>
      </c>
      <c r="Z479" s="157"/>
      <c r="AA479" s="157"/>
      <c r="AB479" s="157"/>
      <c r="AC479" s="180"/>
      <c r="AD479" s="172">
        <f>IF(AL$133="",0,AL$133)</f>
        <v>0</v>
      </c>
      <c r="AE479" s="173"/>
      <c r="AF479" s="173">
        <f>AD479</f>
        <v>0</v>
      </c>
      <c r="AG479" s="173"/>
      <c r="AN479" s="15"/>
      <c r="AO479" s="158"/>
      <c r="AP479" s="158"/>
      <c r="AQ479" s="158"/>
      <c r="AR479" s="158"/>
      <c r="AS479" s="158"/>
      <c r="AT479" s="158"/>
      <c r="AU479" s="158"/>
      <c r="AV479" s="158"/>
    </row>
    <row r="480" spans="1:49" x14ac:dyDescent="0.25">
      <c r="B480" s="157"/>
      <c r="C480" s="170" t="s">
        <v>194</v>
      </c>
      <c r="D480" s="157"/>
      <c r="E480" s="157"/>
      <c r="F480" s="157"/>
      <c r="G480" s="180"/>
      <c r="H480" s="172">
        <f>-H479</f>
        <v>-4.0278764073530421E-10</v>
      </c>
      <c r="I480" s="173">
        <f>H480</f>
        <v>-4.0278764073530421E-10</v>
      </c>
      <c r="J480" s="173"/>
      <c r="K480" s="173"/>
      <c r="R480" s="15"/>
      <c r="S480" s="158"/>
      <c r="T480" s="158"/>
      <c r="U480" s="158"/>
      <c r="V480" s="158"/>
      <c r="X480" s="157"/>
      <c r="Y480" s="170" t="s">
        <v>186</v>
      </c>
      <c r="Z480" s="157"/>
      <c r="AA480" s="157"/>
      <c r="AB480" s="157"/>
      <c r="AC480" s="180"/>
      <c r="AD480" s="172">
        <f>-AD479</f>
        <v>0</v>
      </c>
      <c r="AE480" s="173">
        <f>AD480</f>
        <v>0</v>
      </c>
      <c r="AF480" s="173"/>
      <c r="AG480" s="173"/>
      <c r="AN480" s="15"/>
      <c r="AO480" s="158"/>
      <c r="AP480" s="158"/>
      <c r="AQ480" s="158"/>
      <c r="AR480" s="158"/>
      <c r="AS480" s="158"/>
      <c r="AT480" s="158"/>
      <c r="AU480" s="158"/>
      <c r="AV480" s="158"/>
    </row>
    <row r="481" spans="1:49" ht="16.5" thickBot="1" x14ac:dyDescent="0.3">
      <c r="B481" s="157"/>
      <c r="C481" s="174"/>
      <c r="D481" s="175"/>
      <c r="E481" s="175"/>
      <c r="F481" s="175"/>
      <c r="G481" s="181"/>
      <c r="H481" s="176">
        <f>SUM(H479:H480)</f>
        <v>0</v>
      </c>
      <c r="I481" s="176">
        <f t="shared" ref="I481:K481" si="153">SUM(I479:I480)</f>
        <v>-4.0278764073530421E-10</v>
      </c>
      <c r="J481" s="176">
        <f t="shared" si="153"/>
        <v>4.0278764073530421E-10</v>
      </c>
      <c r="K481" s="176">
        <f t="shared" si="153"/>
        <v>0</v>
      </c>
      <c r="R481" s="15"/>
      <c r="S481" s="158"/>
      <c r="T481" s="158"/>
      <c r="U481" s="158"/>
      <c r="V481" s="158"/>
      <c r="X481" s="157"/>
      <c r="Y481" s="174"/>
      <c r="Z481" s="175"/>
      <c r="AA481" s="175"/>
      <c r="AB481" s="175"/>
      <c r="AC481" s="181"/>
      <c r="AD481" s="176">
        <f>SUM(AD479:AD480)</f>
        <v>0</v>
      </c>
      <c r="AE481" s="176">
        <f t="shared" ref="AE481:AF481" si="154">SUM(AE479:AE480)</f>
        <v>0</v>
      </c>
      <c r="AF481" s="176">
        <f t="shared" si="154"/>
        <v>0</v>
      </c>
      <c r="AG481" s="176">
        <f>SUM(AG479:AG480)</f>
        <v>0</v>
      </c>
      <c r="AN481" s="15"/>
      <c r="AO481" s="158"/>
      <c r="AP481" s="158"/>
      <c r="AQ481" s="158"/>
      <c r="AR481" s="158"/>
      <c r="AS481" s="158"/>
      <c r="AT481" s="158"/>
      <c r="AU481" s="158"/>
      <c r="AV481" s="158"/>
    </row>
    <row r="482" spans="1:49" ht="16.5" thickTop="1" x14ac:dyDescent="0.25">
      <c r="B482" s="157"/>
      <c r="C482" s="170" t="s">
        <v>217</v>
      </c>
      <c r="D482" s="157"/>
      <c r="E482" s="157"/>
      <c r="F482" s="157"/>
      <c r="G482" s="157"/>
      <c r="H482" s="183">
        <f>-H483</f>
        <v>0</v>
      </c>
      <c r="I482" s="184">
        <f>H482</f>
        <v>0</v>
      </c>
      <c r="J482" s="184"/>
      <c r="K482" s="184"/>
      <c r="R482" s="15"/>
      <c r="S482" s="158"/>
      <c r="T482" s="158"/>
      <c r="U482" s="158"/>
      <c r="V482" s="158"/>
      <c r="X482" s="157"/>
      <c r="Y482" s="170" t="s">
        <v>217</v>
      </c>
      <c r="Z482" s="157"/>
      <c r="AA482" s="157"/>
      <c r="AB482" s="157"/>
      <c r="AC482" s="157"/>
      <c r="AD482" s="183">
        <f>-AD483</f>
        <v>0</v>
      </c>
      <c r="AE482" s="184">
        <f>AD482</f>
        <v>0</v>
      </c>
      <c r="AF482" s="184"/>
      <c r="AG482" s="184"/>
      <c r="AN482" s="15"/>
      <c r="AO482" s="158"/>
      <c r="AP482" s="158"/>
      <c r="AQ482" s="158"/>
      <c r="AR482" s="158"/>
      <c r="AS482" s="158"/>
      <c r="AT482" s="158"/>
      <c r="AU482" s="158"/>
      <c r="AV482" s="158"/>
    </row>
    <row r="483" spans="1:49" x14ac:dyDescent="0.25">
      <c r="B483" s="157"/>
      <c r="C483" s="170" t="s">
        <v>226</v>
      </c>
      <c r="D483" s="157"/>
      <c r="E483" s="157"/>
      <c r="F483" s="157"/>
      <c r="G483" s="157"/>
      <c r="H483" s="172">
        <f>IF(N$134="",0,N$134)</f>
        <v>0</v>
      </c>
      <c r="I483" s="173">
        <f>H483</f>
        <v>0</v>
      </c>
      <c r="J483" s="173"/>
      <c r="K483" s="173">
        <f>H483</f>
        <v>0</v>
      </c>
      <c r="R483" s="15"/>
      <c r="S483" s="158"/>
      <c r="T483" s="158"/>
      <c r="U483" s="158"/>
      <c r="V483" s="158"/>
      <c r="X483" s="157"/>
      <c r="Y483" s="170" t="s">
        <v>226</v>
      </c>
      <c r="Z483" s="157"/>
      <c r="AA483" s="157"/>
      <c r="AB483" s="157"/>
      <c r="AC483" s="157"/>
      <c r="AD483" s="172">
        <f>IF(AK$133="",0,AK$133)</f>
        <v>0</v>
      </c>
      <c r="AE483" s="173">
        <f>AD483</f>
        <v>0</v>
      </c>
      <c r="AF483" s="173"/>
      <c r="AG483" s="173">
        <f>AD483</f>
        <v>0</v>
      </c>
      <c r="AN483" s="15"/>
      <c r="AO483" s="158"/>
      <c r="AP483" s="158"/>
      <c r="AQ483" s="158"/>
      <c r="AR483" s="158"/>
      <c r="AS483" s="158"/>
      <c r="AT483" s="158"/>
      <c r="AU483" s="158"/>
      <c r="AV483" s="158"/>
    </row>
    <row r="484" spans="1:49" ht="16.5" thickBot="1" x14ac:dyDescent="0.3">
      <c r="B484" s="157"/>
      <c r="C484" s="174"/>
      <c r="D484" s="175"/>
      <c r="E484" s="175"/>
      <c r="F484" s="175"/>
      <c r="G484" s="181"/>
      <c r="H484" s="176">
        <f>SUM(H482:H483)</f>
        <v>0</v>
      </c>
      <c r="I484" s="176">
        <f>SUM(I482:I483)</f>
        <v>0</v>
      </c>
      <c r="J484" s="176">
        <f>SUM(J482:J483)</f>
        <v>0</v>
      </c>
      <c r="K484" s="176">
        <f>SUM(K482:K483)</f>
        <v>0</v>
      </c>
      <c r="R484" s="15"/>
      <c r="S484" s="158"/>
      <c r="T484" s="158"/>
      <c r="U484" s="158"/>
      <c r="V484" s="158"/>
      <c r="X484" s="157"/>
      <c r="Y484" s="174"/>
      <c r="Z484" s="175"/>
      <c r="AA484" s="175"/>
      <c r="AB484" s="175"/>
      <c r="AC484" s="181"/>
      <c r="AD484" s="176">
        <f>SUM(AD482:AD483)</f>
        <v>0</v>
      </c>
      <c r="AE484" s="176">
        <f>SUM(AE482:AE483)</f>
        <v>0</v>
      </c>
      <c r="AF484" s="176">
        <f>SUM(AF482:AF483)</f>
        <v>0</v>
      </c>
      <c r="AG484" s="176">
        <f>SUM(AG482:AG483)</f>
        <v>0</v>
      </c>
      <c r="AN484" s="15"/>
      <c r="AO484" s="158"/>
      <c r="AP484" s="158"/>
      <c r="AQ484" s="158"/>
      <c r="AR484" s="158"/>
      <c r="AS484" s="158"/>
      <c r="AT484" s="158"/>
      <c r="AU484" s="158"/>
      <c r="AV484" s="158"/>
    </row>
    <row r="485" spans="1:49" s="159" customFormat="1" ht="5.0999999999999996" customHeight="1" thickTop="1" x14ac:dyDescent="0.25">
      <c r="A485" s="154"/>
      <c r="B485" s="157"/>
      <c r="C485" s="157"/>
      <c r="D485" s="157"/>
      <c r="E485" s="157"/>
      <c r="F485" s="157"/>
      <c r="G485" s="157"/>
      <c r="H485" s="158"/>
      <c r="I485" s="158"/>
      <c r="J485" s="158"/>
      <c r="K485" s="158"/>
      <c r="L485" s="158"/>
      <c r="M485" s="158"/>
      <c r="N485" s="158"/>
      <c r="O485" s="158"/>
      <c r="P485" s="158"/>
      <c r="Q485" s="158"/>
      <c r="R485" s="157"/>
      <c r="S485" s="158"/>
      <c r="T485" s="158"/>
      <c r="U485" s="158"/>
      <c r="V485" s="158"/>
      <c r="W485" s="154"/>
      <c r="X485" s="157"/>
      <c r="Y485" s="157"/>
      <c r="Z485" s="157"/>
      <c r="AA485" s="157"/>
      <c r="AB485" s="157"/>
      <c r="AC485" s="157"/>
      <c r="AD485" s="158"/>
      <c r="AE485" s="158"/>
      <c r="AF485" s="158"/>
      <c r="AG485" s="158"/>
      <c r="AH485" s="158"/>
      <c r="AI485" s="158"/>
      <c r="AJ485" s="158"/>
      <c r="AK485" s="158"/>
      <c r="AL485" s="158"/>
      <c r="AM485" s="158"/>
      <c r="AN485" s="157"/>
      <c r="AO485" s="158"/>
      <c r="AP485" s="158"/>
      <c r="AQ485" s="158"/>
      <c r="AR485" s="158"/>
      <c r="AS485" s="158"/>
      <c r="AT485" s="158"/>
      <c r="AU485" s="158"/>
      <c r="AV485" s="158"/>
      <c r="AW485" s="154"/>
    </row>
    <row r="486" spans="1:49" s="163" customFormat="1" x14ac:dyDescent="0.25">
      <c r="A486" s="160"/>
      <c r="B486" s="160" t="s">
        <v>267</v>
      </c>
      <c r="C486" s="160"/>
      <c r="D486" s="160"/>
      <c r="E486" s="160"/>
      <c r="F486" s="160"/>
      <c r="G486" s="160"/>
      <c r="H486" s="161"/>
      <c r="I486" s="161"/>
      <c r="J486" s="161"/>
      <c r="K486" s="161"/>
      <c r="L486" s="161"/>
      <c r="M486" s="161"/>
      <c r="N486" s="161"/>
      <c r="O486" s="161"/>
      <c r="P486" s="161"/>
      <c r="Q486" s="161"/>
      <c r="R486" s="162"/>
      <c r="S486" s="162"/>
      <c r="T486" s="162"/>
      <c r="U486" s="162"/>
      <c r="V486" s="162"/>
      <c r="W486" s="160"/>
      <c r="X486" s="160" t="s">
        <v>261</v>
      </c>
      <c r="Y486" s="160"/>
      <c r="Z486" s="160"/>
      <c r="AA486" s="160"/>
      <c r="AB486" s="160"/>
      <c r="AC486" s="160"/>
      <c r="AD486" s="161"/>
      <c r="AE486" s="161"/>
      <c r="AF486" s="161"/>
      <c r="AG486" s="161"/>
      <c r="AH486" s="161"/>
      <c r="AI486" s="161"/>
      <c r="AJ486" s="161"/>
      <c r="AK486" s="161"/>
      <c r="AL486" s="161"/>
      <c r="AM486" s="161"/>
      <c r="AN486" s="161"/>
      <c r="AO486" s="161"/>
      <c r="AP486" s="162"/>
      <c r="AQ486" s="162"/>
      <c r="AR486" s="162"/>
      <c r="AS486" s="162"/>
      <c r="AT486" s="162"/>
      <c r="AU486" s="162"/>
      <c r="AV486" s="162"/>
      <c r="AW486" s="160"/>
    </row>
    <row r="487" spans="1:49" s="159" customFormat="1" ht="5.0999999999999996" customHeight="1" x14ac:dyDescent="0.25">
      <c r="A487" s="154"/>
      <c r="B487" s="157"/>
      <c r="C487" s="157"/>
      <c r="D487" s="157"/>
      <c r="E487" s="157"/>
      <c r="F487" s="157"/>
      <c r="G487" s="157"/>
      <c r="H487" s="158"/>
      <c r="I487" s="158"/>
      <c r="J487" s="158"/>
      <c r="K487" s="158"/>
      <c r="L487" s="158"/>
      <c r="M487" s="158"/>
      <c r="N487" s="158"/>
      <c r="O487" s="158"/>
      <c r="P487" s="158"/>
      <c r="Q487" s="158"/>
      <c r="R487" s="157"/>
      <c r="S487" s="158"/>
      <c r="T487" s="158"/>
      <c r="U487" s="158"/>
      <c r="V487" s="158"/>
      <c r="W487" s="154"/>
      <c r="X487" s="157"/>
      <c r="Y487" s="157"/>
      <c r="Z487" s="157"/>
      <c r="AA487" s="157"/>
      <c r="AB487" s="157"/>
      <c r="AC487" s="157"/>
      <c r="AD487" s="158"/>
      <c r="AE487" s="158"/>
      <c r="AF487" s="158"/>
      <c r="AG487" s="158"/>
      <c r="AH487" s="158"/>
      <c r="AI487" s="158"/>
      <c r="AJ487" s="158"/>
      <c r="AK487" s="158"/>
      <c r="AL487" s="158"/>
      <c r="AM487" s="158"/>
      <c r="AN487" s="158"/>
      <c r="AO487" s="158"/>
      <c r="AP487" s="157"/>
      <c r="AQ487" s="158"/>
      <c r="AR487" s="158"/>
      <c r="AS487" s="158"/>
      <c r="AT487" s="158"/>
      <c r="AU487" s="158"/>
      <c r="AV487" s="158"/>
      <c r="AW487" s="154"/>
    </row>
    <row r="488" spans="1:49" x14ac:dyDescent="0.25">
      <c r="B488" s="157"/>
      <c r="C488" s="164" t="s">
        <v>253</v>
      </c>
      <c r="D488" s="165"/>
      <c r="E488" s="165"/>
      <c r="F488" s="166"/>
      <c r="G488" s="177" t="str">
        <f>B486</f>
        <v>Period 12</v>
      </c>
      <c r="H488" s="168" t="str">
        <f>$G$29</f>
        <v>VND</v>
      </c>
      <c r="I488" s="168" t="s">
        <v>268</v>
      </c>
      <c r="J488" s="168" t="s">
        <v>177</v>
      </c>
      <c r="K488" s="168" t="s">
        <v>178</v>
      </c>
      <c r="N488" s="158"/>
      <c r="O488" s="158"/>
      <c r="P488" s="158"/>
      <c r="Q488" s="158"/>
      <c r="R488" s="157"/>
      <c r="S488" s="158"/>
      <c r="T488" s="158"/>
      <c r="U488" s="158"/>
      <c r="V488" s="158"/>
      <c r="X488" s="157"/>
      <c r="Y488" s="164" t="s">
        <v>205</v>
      </c>
      <c r="Z488" s="165"/>
      <c r="AA488" s="165"/>
      <c r="AB488" s="166"/>
      <c r="AC488" s="177" t="str">
        <f>X486</f>
        <v>Period 10</v>
      </c>
      <c r="AD488" s="168" t="str">
        <f>$G$29</f>
        <v>VND</v>
      </c>
      <c r="AE488" s="168" t="s">
        <v>176</v>
      </c>
      <c r="AF488" s="168" t="s">
        <v>177</v>
      </c>
      <c r="AG488" s="168" t="s">
        <v>178</v>
      </c>
      <c r="AI488" s="178"/>
      <c r="AJ488" s="178"/>
      <c r="AN488" s="15"/>
      <c r="AO488" s="158"/>
      <c r="AP488" s="158"/>
      <c r="AQ488" s="158"/>
      <c r="AR488" s="158"/>
      <c r="AS488" s="158"/>
      <c r="AT488" s="158"/>
      <c r="AU488" s="158"/>
      <c r="AV488" s="179"/>
    </row>
    <row r="489" spans="1:49" x14ac:dyDescent="0.25">
      <c r="B489" s="157"/>
      <c r="C489" s="170" t="s">
        <v>235</v>
      </c>
      <c r="D489" s="157"/>
      <c r="E489" s="157"/>
      <c r="F489" s="157"/>
      <c r="G489" s="180"/>
      <c r="H489" s="172">
        <f>IF(R$135="",0,-R$135)</f>
        <v>15892644.775253143</v>
      </c>
      <c r="I489" s="173"/>
      <c r="J489" s="173">
        <f>H489</f>
        <v>15892644.775253143</v>
      </c>
      <c r="K489" s="173"/>
      <c r="N489" s="158"/>
      <c r="O489" s="158"/>
      <c r="P489" s="158"/>
      <c r="Q489" s="158"/>
      <c r="R489" s="157"/>
      <c r="S489" s="158"/>
      <c r="T489" s="158"/>
      <c r="U489" s="158"/>
      <c r="V489" s="158"/>
      <c r="X489" s="157"/>
      <c r="Y489" s="170" t="s">
        <v>208</v>
      </c>
      <c r="Z489" s="157"/>
      <c r="AA489" s="157"/>
      <c r="AB489" s="157"/>
      <c r="AC489" s="180"/>
      <c r="AD489" s="172">
        <f>IF(AP$133="",0,-AP$133)</f>
        <v>0</v>
      </c>
      <c r="AE489" s="173"/>
      <c r="AF489" s="173">
        <f>AD489</f>
        <v>0</v>
      </c>
      <c r="AG489" s="173"/>
      <c r="AI489" s="178"/>
      <c r="AJ489" s="178"/>
      <c r="AN489" s="15"/>
      <c r="AO489" s="158"/>
      <c r="AP489" s="158"/>
      <c r="AQ489" s="158"/>
      <c r="AR489" s="158"/>
      <c r="AS489" s="158"/>
      <c r="AT489" s="158"/>
      <c r="AU489" s="158"/>
      <c r="AV489" s="158"/>
    </row>
    <row r="490" spans="1:49" x14ac:dyDescent="0.25">
      <c r="B490" s="157"/>
      <c r="C490" s="170" t="s">
        <v>263</v>
      </c>
      <c r="D490" s="157"/>
      <c r="E490" s="157"/>
      <c r="F490" s="157"/>
      <c r="G490" s="180"/>
      <c r="H490" s="172">
        <f>-H489</f>
        <v>-15892644.775253143</v>
      </c>
      <c r="I490" s="173">
        <f>H490</f>
        <v>-15892644.775253143</v>
      </c>
      <c r="J490" s="173"/>
      <c r="K490" s="173"/>
      <c r="N490" s="158"/>
      <c r="O490" s="158"/>
      <c r="P490" s="158"/>
      <c r="Q490" s="158"/>
      <c r="R490" s="157"/>
      <c r="S490" s="158"/>
      <c r="T490" s="158"/>
      <c r="U490" s="158"/>
      <c r="V490" s="158"/>
      <c r="X490" s="157"/>
      <c r="Y490" s="170" t="s">
        <v>209</v>
      </c>
      <c r="Z490" s="157"/>
      <c r="AA490" s="157"/>
      <c r="AB490" s="157"/>
      <c r="AC490" s="180"/>
      <c r="AD490" s="172">
        <f>-AD489</f>
        <v>0</v>
      </c>
      <c r="AE490" s="173">
        <f>AD490</f>
        <v>0</v>
      </c>
      <c r="AF490" s="173"/>
      <c r="AG490" s="173"/>
      <c r="AI490" s="178"/>
      <c r="AJ490" s="178"/>
      <c r="AN490" s="15"/>
      <c r="AO490" s="158"/>
      <c r="AP490" s="158"/>
      <c r="AQ490" s="158"/>
      <c r="AR490" s="158"/>
      <c r="AS490" s="158"/>
      <c r="AT490" s="158"/>
      <c r="AU490" s="158"/>
      <c r="AV490" s="158"/>
    </row>
    <row r="491" spans="1:49" ht="16.5" thickBot="1" x14ac:dyDescent="0.3">
      <c r="B491" s="157"/>
      <c r="C491" s="174"/>
      <c r="D491" s="175"/>
      <c r="E491" s="175"/>
      <c r="F491" s="175"/>
      <c r="G491" s="181"/>
      <c r="H491" s="176">
        <f>SUM(H489:H490)</f>
        <v>0</v>
      </c>
      <c r="I491" s="176">
        <f t="shared" ref="I491:K491" si="155">SUM(I489:I490)</f>
        <v>-15892644.775253143</v>
      </c>
      <c r="J491" s="176">
        <f t="shared" si="155"/>
        <v>15892644.775253143</v>
      </c>
      <c r="K491" s="176">
        <f t="shared" si="155"/>
        <v>0</v>
      </c>
      <c r="N491" s="158"/>
      <c r="O491" s="158"/>
      <c r="P491" s="158"/>
      <c r="Q491" s="158"/>
      <c r="R491" s="157"/>
      <c r="S491" s="158"/>
      <c r="T491" s="158"/>
      <c r="U491" s="158"/>
      <c r="V491" s="158"/>
      <c r="X491" s="157"/>
      <c r="Y491" s="174"/>
      <c r="Z491" s="175"/>
      <c r="AA491" s="175"/>
      <c r="AB491" s="175"/>
      <c r="AC491" s="181"/>
      <c r="AD491" s="176">
        <f>SUM(AD489:AD490)</f>
        <v>0</v>
      </c>
      <c r="AE491" s="176">
        <f t="shared" ref="AE491:AF491" si="156">SUM(AE489:AE490)</f>
        <v>0</v>
      </c>
      <c r="AF491" s="176">
        <f t="shared" si="156"/>
        <v>0</v>
      </c>
      <c r="AG491" s="176">
        <f>SUM(AG489:AG490)</f>
        <v>0</v>
      </c>
      <c r="AI491" s="178"/>
      <c r="AJ491" s="178"/>
      <c r="AN491" s="15"/>
      <c r="AO491" s="158"/>
      <c r="AP491" s="158"/>
      <c r="AQ491" s="158"/>
      <c r="AR491" s="158"/>
      <c r="AS491" s="158"/>
      <c r="AT491" s="158"/>
      <c r="AU491" s="158"/>
      <c r="AV491" s="182"/>
    </row>
    <row r="492" spans="1:49" s="159" customFormat="1" ht="5.0999999999999996" customHeight="1" thickTop="1" x14ac:dyDescent="0.25">
      <c r="A492" s="154"/>
      <c r="B492" s="157"/>
      <c r="C492" s="157"/>
      <c r="D492" s="157"/>
      <c r="E492" s="157"/>
      <c r="F492" s="157"/>
      <c r="G492" s="157"/>
      <c r="H492" s="158"/>
      <c r="I492" s="158"/>
      <c r="J492" s="158"/>
      <c r="K492" s="158"/>
      <c r="L492" s="158"/>
      <c r="M492" s="158"/>
      <c r="N492" s="158"/>
      <c r="O492" s="158"/>
      <c r="P492" s="158"/>
      <c r="Q492" s="158"/>
      <c r="R492" s="157"/>
      <c r="S492" s="158"/>
      <c r="T492" s="158"/>
      <c r="U492" s="158"/>
      <c r="V492" s="158"/>
      <c r="W492" s="154"/>
      <c r="X492" s="157"/>
      <c r="Y492" s="157"/>
      <c r="Z492" s="157"/>
      <c r="AA492" s="157"/>
      <c r="AB492" s="157"/>
      <c r="AC492" s="157"/>
      <c r="AD492" s="158"/>
      <c r="AE492" s="158"/>
      <c r="AF492" s="158"/>
      <c r="AG492" s="158"/>
      <c r="AH492" s="158"/>
      <c r="AI492" s="178"/>
      <c r="AJ492" s="178"/>
      <c r="AK492" s="17"/>
      <c r="AL492" s="17"/>
      <c r="AM492" s="17"/>
      <c r="AN492" s="15"/>
      <c r="AO492" s="158"/>
      <c r="AP492" s="158"/>
      <c r="AQ492" s="158"/>
      <c r="AR492" s="158"/>
      <c r="AS492" s="158"/>
      <c r="AT492" s="158"/>
      <c r="AU492" s="158"/>
      <c r="AV492" s="158"/>
      <c r="AW492" s="154"/>
    </row>
    <row r="493" spans="1:49" x14ac:dyDescent="0.25">
      <c r="B493" s="157"/>
      <c r="C493" s="164" t="s">
        <v>211</v>
      </c>
      <c r="D493" s="165"/>
      <c r="E493" s="165"/>
      <c r="F493" s="166"/>
      <c r="G493" s="177" t="str">
        <f>B486</f>
        <v>Period 12</v>
      </c>
      <c r="H493" s="168" t="str">
        <f>$G$29</f>
        <v>VND</v>
      </c>
      <c r="I493" s="168" t="s">
        <v>176</v>
      </c>
      <c r="J493" s="168" t="s">
        <v>177</v>
      </c>
      <c r="K493" s="168" t="s">
        <v>178</v>
      </c>
      <c r="N493" s="178"/>
      <c r="R493" s="15"/>
      <c r="S493" s="158"/>
      <c r="T493" s="158"/>
      <c r="U493" s="158"/>
      <c r="V493" s="158"/>
      <c r="X493" s="157"/>
      <c r="Y493" s="164" t="s">
        <v>211</v>
      </c>
      <c r="Z493" s="165"/>
      <c r="AA493" s="165"/>
      <c r="AB493" s="166"/>
      <c r="AC493" s="177" t="str">
        <f>X486</f>
        <v>Period 10</v>
      </c>
      <c r="AD493" s="168" t="str">
        <f>$G$29</f>
        <v>VND</v>
      </c>
      <c r="AE493" s="168" t="s">
        <v>176</v>
      </c>
      <c r="AF493" s="168" t="s">
        <v>212</v>
      </c>
      <c r="AG493" s="168" t="s">
        <v>178</v>
      </c>
      <c r="AI493" s="178"/>
      <c r="AJ493" s="178"/>
      <c r="AN493" s="15"/>
      <c r="AO493" s="158"/>
      <c r="AP493" s="158"/>
      <c r="AQ493" s="158"/>
      <c r="AR493" s="158"/>
      <c r="AS493" s="158"/>
      <c r="AT493" s="158"/>
      <c r="AU493" s="158"/>
      <c r="AV493" s="158"/>
    </row>
    <row r="494" spans="1:49" x14ac:dyDescent="0.25">
      <c r="B494" s="157"/>
      <c r="C494" s="170" t="s">
        <v>225</v>
      </c>
      <c r="D494" s="157"/>
      <c r="E494" s="157"/>
      <c r="F494" s="157"/>
      <c r="G494" s="180"/>
      <c r="H494" s="172">
        <f>IF(O$135="",0,O$135)</f>
        <v>4.0540576040008372E-10</v>
      </c>
      <c r="I494" s="173"/>
      <c r="J494" s="173">
        <f>H494</f>
        <v>4.0540576040008372E-10</v>
      </c>
      <c r="K494" s="173"/>
      <c r="R494" s="15"/>
      <c r="S494" s="158"/>
      <c r="T494" s="158"/>
      <c r="U494" s="158"/>
      <c r="V494" s="158"/>
      <c r="X494" s="157"/>
      <c r="Y494" s="170" t="s">
        <v>225</v>
      </c>
      <c r="Z494" s="157"/>
      <c r="AA494" s="157"/>
      <c r="AB494" s="157"/>
      <c r="AC494" s="180"/>
      <c r="AD494" s="172">
        <f>IF(AL$133="",0,AL$133)</f>
        <v>0</v>
      </c>
      <c r="AE494" s="173"/>
      <c r="AF494" s="173">
        <f>AD494</f>
        <v>0</v>
      </c>
      <c r="AG494" s="173"/>
      <c r="AN494" s="15"/>
      <c r="AO494" s="158"/>
      <c r="AP494" s="158"/>
      <c r="AQ494" s="158"/>
      <c r="AR494" s="158"/>
      <c r="AS494" s="158"/>
      <c r="AT494" s="158"/>
      <c r="AU494" s="158"/>
      <c r="AV494" s="158"/>
    </row>
    <row r="495" spans="1:49" x14ac:dyDescent="0.25">
      <c r="B495" s="157"/>
      <c r="C495" s="170" t="s">
        <v>194</v>
      </c>
      <c r="D495" s="157"/>
      <c r="E495" s="157"/>
      <c r="F495" s="157"/>
      <c r="G495" s="180"/>
      <c r="H495" s="172">
        <f>-H494</f>
        <v>-4.0540576040008372E-10</v>
      </c>
      <c r="I495" s="173">
        <f>H495</f>
        <v>-4.0540576040008372E-10</v>
      </c>
      <c r="J495" s="173"/>
      <c r="K495" s="173"/>
      <c r="R495" s="15"/>
      <c r="S495" s="158"/>
      <c r="T495" s="158"/>
      <c r="U495" s="158"/>
      <c r="V495" s="158"/>
      <c r="X495" s="157"/>
      <c r="Y495" s="170" t="s">
        <v>186</v>
      </c>
      <c r="Z495" s="157"/>
      <c r="AA495" s="157"/>
      <c r="AB495" s="157"/>
      <c r="AC495" s="180"/>
      <c r="AD495" s="172">
        <f>-AD494</f>
        <v>0</v>
      </c>
      <c r="AE495" s="173">
        <f>AD495</f>
        <v>0</v>
      </c>
      <c r="AF495" s="173"/>
      <c r="AG495" s="173"/>
      <c r="AN495" s="15"/>
      <c r="AO495" s="158"/>
      <c r="AP495" s="158"/>
      <c r="AQ495" s="158"/>
      <c r="AR495" s="158"/>
      <c r="AS495" s="158"/>
      <c r="AT495" s="158"/>
      <c r="AU495" s="158"/>
      <c r="AV495" s="158"/>
    </row>
    <row r="496" spans="1:49" ht="16.5" thickBot="1" x14ac:dyDescent="0.3">
      <c r="B496" s="157"/>
      <c r="C496" s="174"/>
      <c r="D496" s="175"/>
      <c r="E496" s="175"/>
      <c r="F496" s="175"/>
      <c r="G496" s="181"/>
      <c r="H496" s="176">
        <f>SUM(H494:H495)</f>
        <v>0</v>
      </c>
      <c r="I496" s="176">
        <f t="shared" ref="I496:K496" si="157">SUM(I494:I495)</f>
        <v>-4.0540576040008372E-10</v>
      </c>
      <c r="J496" s="176">
        <f t="shared" si="157"/>
        <v>4.0540576040008372E-10</v>
      </c>
      <c r="K496" s="176">
        <f t="shared" si="157"/>
        <v>0</v>
      </c>
      <c r="R496" s="15"/>
      <c r="S496" s="158"/>
      <c r="T496" s="158"/>
      <c r="U496" s="158"/>
      <c r="V496" s="158"/>
      <c r="X496" s="157"/>
      <c r="Y496" s="174"/>
      <c r="Z496" s="175"/>
      <c r="AA496" s="175"/>
      <c r="AB496" s="175"/>
      <c r="AC496" s="181"/>
      <c r="AD496" s="176">
        <f>SUM(AD494:AD495)</f>
        <v>0</v>
      </c>
      <c r="AE496" s="176">
        <f t="shared" ref="AE496:AF496" si="158">SUM(AE494:AE495)</f>
        <v>0</v>
      </c>
      <c r="AF496" s="176">
        <f t="shared" si="158"/>
        <v>0</v>
      </c>
      <c r="AG496" s="176">
        <f>SUM(AG494:AG495)</f>
        <v>0</v>
      </c>
      <c r="AN496" s="15"/>
      <c r="AO496" s="158"/>
      <c r="AP496" s="158"/>
      <c r="AQ496" s="158"/>
      <c r="AR496" s="158"/>
      <c r="AS496" s="158"/>
      <c r="AT496" s="158"/>
      <c r="AU496" s="158"/>
      <c r="AV496" s="158"/>
    </row>
    <row r="497" spans="1:49" ht="16.5" thickTop="1" x14ac:dyDescent="0.25">
      <c r="B497" s="157"/>
      <c r="C497" s="170" t="s">
        <v>217</v>
      </c>
      <c r="D497" s="157"/>
      <c r="E497" s="157"/>
      <c r="F497" s="157"/>
      <c r="G497" s="157"/>
      <c r="H497" s="183">
        <f>-H498</f>
        <v>0</v>
      </c>
      <c r="I497" s="184">
        <f>H497</f>
        <v>0</v>
      </c>
      <c r="J497" s="184"/>
      <c r="K497" s="184"/>
      <c r="R497" s="15"/>
      <c r="S497" s="158"/>
      <c r="T497" s="158"/>
      <c r="U497" s="158"/>
      <c r="V497" s="158"/>
      <c r="X497" s="157"/>
      <c r="Y497" s="170" t="s">
        <v>217</v>
      </c>
      <c r="Z497" s="157"/>
      <c r="AA497" s="157"/>
      <c r="AB497" s="157"/>
      <c r="AC497" s="157"/>
      <c r="AD497" s="183">
        <f>-AD498</f>
        <v>0</v>
      </c>
      <c r="AE497" s="184">
        <f>AD497</f>
        <v>0</v>
      </c>
      <c r="AF497" s="184"/>
      <c r="AG497" s="184"/>
      <c r="AN497" s="15"/>
      <c r="AO497" s="158"/>
      <c r="AP497" s="158"/>
      <c r="AQ497" s="158"/>
      <c r="AR497" s="158"/>
      <c r="AS497" s="158"/>
      <c r="AT497" s="158"/>
      <c r="AU497" s="158"/>
      <c r="AV497" s="158"/>
    </row>
    <row r="498" spans="1:49" x14ac:dyDescent="0.25">
      <c r="B498" s="157"/>
      <c r="C498" s="170" t="s">
        <v>250</v>
      </c>
      <c r="D498" s="157"/>
      <c r="E498" s="157"/>
      <c r="F498" s="157"/>
      <c r="G498" s="157"/>
      <c r="H498" s="172">
        <f>IF(N$135="",0,N$135)</f>
        <v>0</v>
      </c>
      <c r="I498" s="173">
        <f>H498</f>
        <v>0</v>
      </c>
      <c r="J498" s="173"/>
      <c r="K498" s="173">
        <f>H498</f>
        <v>0</v>
      </c>
      <c r="R498" s="15"/>
      <c r="S498" s="158"/>
      <c r="T498" s="158"/>
      <c r="U498" s="158"/>
      <c r="V498" s="158"/>
      <c r="X498" s="157"/>
      <c r="Y498" s="170" t="s">
        <v>226</v>
      </c>
      <c r="Z498" s="157"/>
      <c r="AA498" s="157"/>
      <c r="AB498" s="157"/>
      <c r="AC498" s="157"/>
      <c r="AD498" s="172">
        <f>IF(AK$133="",0,AK$133)</f>
        <v>0</v>
      </c>
      <c r="AE498" s="173">
        <f>AD498</f>
        <v>0</v>
      </c>
      <c r="AF498" s="173"/>
      <c r="AG498" s="173">
        <f>AD498</f>
        <v>0</v>
      </c>
      <c r="AN498" s="15"/>
      <c r="AO498" s="158"/>
      <c r="AP498" s="158"/>
      <c r="AQ498" s="158"/>
      <c r="AR498" s="158"/>
      <c r="AS498" s="158"/>
      <c r="AT498" s="158"/>
      <c r="AU498" s="158"/>
      <c r="AV498" s="158"/>
    </row>
    <row r="499" spans="1:49" ht="16.5" thickBot="1" x14ac:dyDescent="0.3">
      <c r="B499" s="157"/>
      <c r="C499" s="174"/>
      <c r="D499" s="175"/>
      <c r="E499" s="175"/>
      <c r="F499" s="175"/>
      <c r="G499" s="181"/>
      <c r="H499" s="176">
        <f>SUM(H497:H498)</f>
        <v>0</v>
      </c>
      <c r="I499" s="176">
        <f>SUM(I497:I498)</f>
        <v>0</v>
      </c>
      <c r="J499" s="176">
        <f>SUM(J497:J498)</f>
        <v>0</v>
      </c>
      <c r="K499" s="176">
        <f>SUM(K497:K498)</f>
        <v>0</v>
      </c>
      <c r="R499" s="15"/>
      <c r="S499" s="158"/>
      <c r="T499" s="158"/>
      <c r="U499" s="158"/>
      <c r="V499" s="158"/>
      <c r="X499" s="157"/>
      <c r="Y499" s="174"/>
      <c r="Z499" s="175"/>
      <c r="AA499" s="175"/>
      <c r="AB499" s="175"/>
      <c r="AC499" s="181"/>
      <c r="AD499" s="176">
        <f>SUM(AD497:AD498)</f>
        <v>0</v>
      </c>
      <c r="AE499" s="176">
        <f>SUM(AE497:AE498)</f>
        <v>0</v>
      </c>
      <c r="AF499" s="176">
        <f>SUM(AF497:AF498)</f>
        <v>0</v>
      </c>
      <c r="AG499" s="176">
        <f>SUM(AG497:AG498)</f>
        <v>0</v>
      </c>
      <c r="AN499" s="15"/>
      <c r="AO499" s="158"/>
      <c r="AP499" s="158"/>
      <c r="AQ499" s="158"/>
      <c r="AR499" s="158"/>
      <c r="AS499" s="158"/>
      <c r="AT499" s="158"/>
      <c r="AU499" s="158"/>
      <c r="AV499" s="158"/>
    </row>
    <row r="500" spans="1:49" s="159" customFormat="1" ht="5.0999999999999996" customHeight="1" thickTop="1" x14ac:dyDescent="0.25">
      <c r="A500" s="154"/>
      <c r="B500" s="157"/>
      <c r="C500" s="157"/>
      <c r="D500" s="157"/>
      <c r="E500" s="157"/>
      <c r="F500" s="157"/>
      <c r="G500" s="157"/>
      <c r="H500" s="158"/>
      <c r="I500" s="158"/>
      <c r="J500" s="158"/>
      <c r="K500" s="158"/>
      <c r="L500" s="158"/>
      <c r="M500" s="158"/>
      <c r="N500" s="158"/>
      <c r="O500" s="158"/>
      <c r="P500" s="158"/>
      <c r="Q500" s="158"/>
      <c r="R500" s="157"/>
      <c r="S500" s="158"/>
      <c r="T500" s="158"/>
      <c r="U500" s="158"/>
      <c r="V500" s="158"/>
      <c r="W500" s="154"/>
      <c r="X500" s="157"/>
      <c r="Y500" s="157"/>
      <c r="Z500" s="157"/>
      <c r="AA500" s="157"/>
      <c r="AB500" s="157"/>
      <c r="AC500" s="157"/>
      <c r="AD500" s="158"/>
      <c r="AE500" s="158"/>
      <c r="AF500" s="158"/>
      <c r="AG500" s="158"/>
      <c r="AH500" s="158"/>
      <c r="AI500" s="158"/>
      <c r="AJ500" s="158"/>
      <c r="AK500" s="158"/>
      <c r="AL500" s="158"/>
      <c r="AM500" s="158"/>
      <c r="AN500" s="157"/>
      <c r="AO500" s="158"/>
      <c r="AP500" s="158"/>
      <c r="AQ500" s="158"/>
      <c r="AR500" s="158"/>
      <c r="AS500" s="158"/>
      <c r="AT500" s="158"/>
      <c r="AU500" s="158"/>
      <c r="AV500" s="158"/>
      <c r="AW500" s="154"/>
    </row>
    <row r="501" spans="1:49" x14ac:dyDescent="0.25">
      <c r="B501" s="160"/>
      <c r="C501" s="160"/>
      <c r="D501" s="160"/>
      <c r="E501" s="160"/>
      <c r="F501" s="160"/>
      <c r="G501" s="160"/>
      <c r="H501" s="161"/>
      <c r="I501" s="161"/>
      <c r="J501" s="161"/>
      <c r="K501" s="161"/>
      <c r="L501" s="161"/>
      <c r="M501" s="161"/>
      <c r="N501" s="161"/>
      <c r="O501" s="161"/>
      <c r="P501" s="161"/>
      <c r="Q501" s="161"/>
      <c r="R501" s="162"/>
      <c r="S501" s="162"/>
      <c r="T501" s="162"/>
      <c r="U501" s="162"/>
      <c r="V501" s="162"/>
      <c r="X501" s="14"/>
      <c r="Y501" s="14"/>
      <c r="Z501" s="14"/>
      <c r="AA501" s="14"/>
      <c r="AB501" s="14"/>
      <c r="AC501" s="185"/>
      <c r="AD501" s="185"/>
      <c r="AE501" s="185"/>
      <c r="AF501" s="185"/>
      <c r="AG501" s="185"/>
      <c r="AH501" s="185"/>
      <c r="AI501" s="185"/>
      <c r="AJ501" s="185"/>
      <c r="AK501" s="185"/>
      <c r="AL501" s="185"/>
      <c r="AM501" s="185"/>
      <c r="AN501" s="186"/>
      <c r="AO501" s="186"/>
      <c r="AP501" s="186"/>
      <c r="AQ501" s="186"/>
      <c r="AR501" s="186"/>
      <c r="AS501" s="186"/>
      <c r="AT501" s="186"/>
      <c r="AU501" s="186"/>
      <c r="AV501" s="186"/>
    </row>
    <row r="502" spans="1:49" x14ac:dyDescent="0.25">
      <c r="AN502" s="18"/>
      <c r="AO502" s="18"/>
    </row>
    <row r="503" spans="1:49" x14ac:dyDescent="0.25">
      <c r="AN503" s="18"/>
      <c r="AO503" s="18"/>
    </row>
    <row r="504" spans="1:49" x14ac:dyDescent="0.25">
      <c r="AN504" s="18"/>
      <c r="AO504" s="18"/>
    </row>
    <row r="505" spans="1:49" x14ac:dyDescent="0.25">
      <c r="AN505" s="18"/>
      <c r="AO505" s="18"/>
    </row>
    <row r="506" spans="1:49" x14ac:dyDescent="0.25">
      <c r="AN506" s="18"/>
      <c r="AO506" s="18"/>
    </row>
    <row r="507" spans="1:49" x14ac:dyDescent="0.25">
      <c r="AN507" s="18"/>
      <c r="AO507" s="18"/>
    </row>
    <row r="508" spans="1:49" s="187" customFormat="1" x14ac:dyDescent="0.25">
      <c r="A508" s="14"/>
      <c r="B508" s="15"/>
      <c r="C508" s="15"/>
      <c r="D508" s="15"/>
      <c r="E508" s="15"/>
      <c r="F508" s="15"/>
      <c r="G508" s="17"/>
      <c r="H508" s="17"/>
      <c r="I508" s="17"/>
      <c r="J508" s="17"/>
      <c r="K508" s="17"/>
      <c r="L508" s="17"/>
      <c r="M508" s="17"/>
      <c r="N508" s="17"/>
      <c r="O508" s="17"/>
      <c r="P508" s="17"/>
      <c r="Q508" s="17"/>
      <c r="R508" s="18"/>
      <c r="S508" s="18"/>
      <c r="T508" s="18"/>
      <c r="U508" s="18"/>
      <c r="V508" s="18"/>
      <c r="W508" s="14"/>
      <c r="X508" s="15"/>
      <c r="Y508" s="15"/>
      <c r="Z508" s="15"/>
      <c r="AA508" s="15"/>
      <c r="AB508" s="15"/>
      <c r="AC508" s="17"/>
      <c r="AD508" s="17"/>
      <c r="AE508" s="17"/>
      <c r="AF508" s="17"/>
      <c r="AG508" s="17"/>
      <c r="AH508" s="17"/>
      <c r="AI508" s="17"/>
      <c r="AJ508" s="17"/>
      <c r="AK508" s="17"/>
      <c r="AL508" s="17"/>
      <c r="AM508" s="17"/>
      <c r="AN508" s="18"/>
      <c r="AO508" s="18"/>
      <c r="AP508" s="18"/>
      <c r="AQ508" s="18"/>
      <c r="AR508" s="18"/>
      <c r="AS508" s="18"/>
      <c r="AT508" s="18"/>
      <c r="AU508" s="18"/>
      <c r="AV508" s="18"/>
      <c r="AW508" s="14"/>
    </row>
    <row r="509" spans="1:49" s="187" customFormat="1" x14ac:dyDescent="0.25">
      <c r="A509" s="14"/>
      <c r="B509" s="15"/>
      <c r="C509" s="15"/>
      <c r="D509" s="15"/>
      <c r="E509" s="15"/>
      <c r="F509" s="15"/>
      <c r="G509" s="17"/>
      <c r="H509" s="17"/>
      <c r="I509" s="17"/>
      <c r="J509" s="17"/>
      <c r="K509" s="17"/>
      <c r="L509" s="17"/>
      <c r="M509" s="17"/>
      <c r="N509" s="17"/>
      <c r="O509" s="17"/>
      <c r="P509" s="17"/>
      <c r="Q509" s="17"/>
      <c r="R509" s="18"/>
      <c r="S509" s="18"/>
      <c r="T509" s="18"/>
      <c r="U509" s="18"/>
      <c r="V509" s="18"/>
      <c r="W509" s="14"/>
      <c r="X509" s="15"/>
      <c r="Y509" s="15"/>
      <c r="Z509" s="15"/>
      <c r="AA509" s="15"/>
      <c r="AB509" s="15"/>
      <c r="AC509" s="17"/>
      <c r="AD509" s="17"/>
      <c r="AE509" s="17"/>
      <c r="AF509" s="17"/>
      <c r="AG509" s="17"/>
      <c r="AH509" s="17"/>
      <c r="AI509" s="17"/>
      <c r="AJ509" s="17"/>
      <c r="AK509" s="17"/>
      <c r="AL509" s="17"/>
      <c r="AM509" s="17"/>
      <c r="AN509" s="18"/>
      <c r="AO509" s="18"/>
      <c r="AP509" s="18"/>
      <c r="AQ509" s="18"/>
      <c r="AR509" s="18"/>
      <c r="AS509" s="18"/>
      <c r="AT509" s="18"/>
      <c r="AU509" s="18"/>
      <c r="AV509" s="18"/>
      <c r="AW509" s="14"/>
    </row>
    <row r="510" spans="1:49" s="187" customFormat="1" x14ac:dyDescent="0.25">
      <c r="A510" s="14"/>
      <c r="B510" s="15"/>
      <c r="C510" s="15"/>
      <c r="D510" s="15"/>
      <c r="E510" s="15"/>
      <c r="F510" s="15"/>
      <c r="G510" s="17"/>
      <c r="H510" s="17"/>
      <c r="I510" s="17"/>
      <c r="J510" s="17"/>
      <c r="K510" s="17"/>
      <c r="L510" s="17"/>
      <c r="M510" s="17"/>
      <c r="N510" s="17"/>
      <c r="O510" s="17"/>
      <c r="P510" s="17"/>
      <c r="Q510" s="17"/>
      <c r="R510" s="18"/>
      <c r="S510" s="18"/>
      <c r="T510" s="18"/>
      <c r="U510" s="18"/>
      <c r="V510" s="18"/>
      <c r="W510" s="14"/>
      <c r="X510" s="15"/>
      <c r="Y510" s="15"/>
      <c r="Z510" s="15"/>
      <c r="AA510" s="15"/>
      <c r="AB510" s="15"/>
      <c r="AC510" s="17"/>
      <c r="AD510" s="17"/>
      <c r="AE510" s="17"/>
      <c r="AF510" s="17"/>
      <c r="AG510" s="17"/>
      <c r="AH510" s="17"/>
      <c r="AI510" s="17"/>
      <c r="AJ510" s="17"/>
      <c r="AK510" s="17"/>
      <c r="AL510" s="17"/>
      <c r="AM510" s="17"/>
      <c r="AN510" s="18"/>
      <c r="AO510" s="18"/>
      <c r="AP510" s="18"/>
      <c r="AQ510" s="18"/>
      <c r="AR510" s="18"/>
      <c r="AS510" s="18"/>
      <c r="AT510" s="18"/>
      <c r="AU510" s="18"/>
      <c r="AV510" s="18"/>
      <c r="AW510" s="14"/>
    </row>
    <row r="511" spans="1:49" s="187" customFormat="1" x14ac:dyDescent="0.25">
      <c r="A511" s="14"/>
      <c r="B511" s="15"/>
      <c r="C511" s="15"/>
      <c r="D511" s="15"/>
      <c r="E511" s="15"/>
      <c r="F511" s="15"/>
      <c r="G511" s="17"/>
      <c r="H511" s="17"/>
      <c r="I511" s="17"/>
      <c r="J511" s="17"/>
      <c r="K511" s="17"/>
      <c r="L511" s="17"/>
      <c r="M511" s="17"/>
      <c r="N511" s="17"/>
      <c r="O511" s="17"/>
      <c r="P511" s="17"/>
      <c r="Q511" s="17"/>
      <c r="R511" s="18"/>
      <c r="S511" s="18"/>
      <c r="T511" s="18"/>
      <c r="U511" s="18"/>
      <c r="V511" s="18"/>
      <c r="W511" s="14"/>
      <c r="X511" s="15"/>
      <c r="Y511" s="15"/>
      <c r="Z511" s="15"/>
      <c r="AA511" s="15"/>
      <c r="AB511" s="15"/>
      <c r="AC511" s="17"/>
      <c r="AD511" s="17"/>
      <c r="AE511" s="17"/>
      <c r="AF511" s="17"/>
      <c r="AG511" s="17"/>
      <c r="AH511" s="17"/>
      <c r="AI511" s="17"/>
      <c r="AJ511" s="17"/>
      <c r="AK511" s="17"/>
      <c r="AL511" s="17"/>
      <c r="AM511" s="17"/>
      <c r="AN511" s="18"/>
      <c r="AO511" s="18"/>
      <c r="AP511" s="18"/>
      <c r="AQ511" s="18"/>
      <c r="AR511" s="18"/>
      <c r="AS511" s="18"/>
      <c r="AT511" s="18"/>
      <c r="AU511" s="18"/>
      <c r="AV511" s="18"/>
      <c r="AW511" s="14"/>
    </row>
    <row r="512" spans="1:49" s="187" customFormat="1" x14ac:dyDescent="0.25">
      <c r="A512" s="14"/>
      <c r="B512" s="15"/>
      <c r="C512" s="15"/>
      <c r="D512" s="15"/>
      <c r="E512" s="15"/>
      <c r="F512" s="15"/>
      <c r="G512" s="17"/>
      <c r="H512" s="17"/>
      <c r="I512" s="17"/>
      <c r="J512" s="17"/>
      <c r="K512" s="17"/>
      <c r="L512" s="17"/>
      <c r="M512" s="17"/>
      <c r="N512" s="17"/>
      <c r="O512" s="17"/>
      <c r="P512" s="17"/>
      <c r="Q512" s="17"/>
      <c r="R512" s="18"/>
      <c r="S512" s="18"/>
      <c r="T512" s="18"/>
      <c r="U512" s="18"/>
      <c r="V512" s="18"/>
      <c r="W512" s="14"/>
      <c r="X512" s="15"/>
      <c r="Y512" s="15"/>
      <c r="Z512" s="15"/>
      <c r="AA512" s="15"/>
      <c r="AB512" s="15"/>
      <c r="AC512" s="17"/>
      <c r="AD512" s="17"/>
      <c r="AE512" s="17"/>
      <c r="AF512" s="17"/>
      <c r="AG512" s="17"/>
      <c r="AH512" s="17"/>
      <c r="AI512" s="17"/>
      <c r="AJ512" s="17"/>
      <c r="AK512" s="17"/>
      <c r="AL512" s="17"/>
      <c r="AM512" s="17"/>
      <c r="AN512" s="18"/>
      <c r="AO512" s="18"/>
      <c r="AP512" s="18"/>
      <c r="AQ512" s="18"/>
      <c r="AR512" s="18"/>
      <c r="AS512" s="18"/>
      <c r="AT512" s="18"/>
      <c r="AU512" s="18"/>
      <c r="AV512" s="18"/>
      <c r="AW512" s="14"/>
    </row>
    <row r="513" spans="1:49" s="187" customFormat="1" x14ac:dyDescent="0.25">
      <c r="A513" s="14"/>
      <c r="B513" s="15"/>
      <c r="C513" s="15"/>
      <c r="D513" s="15"/>
      <c r="E513" s="15"/>
      <c r="F513" s="15"/>
      <c r="G513" s="17"/>
      <c r="H513" s="17"/>
      <c r="I513" s="17"/>
      <c r="J513" s="17"/>
      <c r="K513" s="17"/>
      <c r="L513" s="17"/>
      <c r="M513" s="17"/>
      <c r="N513" s="17"/>
      <c r="O513" s="17"/>
      <c r="P513" s="17"/>
      <c r="Q513" s="17"/>
      <c r="R513" s="18"/>
      <c r="S513" s="18"/>
      <c r="T513" s="18"/>
      <c r="U513" s="18"/>
      <c r="V513" s="18"/>
      <c r="W513" s="14"/>
      <c r="X513" s="15"/>
      <c r="Y513" s="15"/>
      <c r="Z513" s="15"/>
      <c r="AA513" s="15"/>
      <c r="AB513" s="15"/>
      <c r="AC513" s="17"/>
      <c r="AD513" s="17"/>
      <c r="AE513" s="17"/>
      <c r="AF513" s="17"/>
      <c r="AG513" s="17"/>
      <c r="AH513" s="17"/>
      <c r="AI513" s="17"/>
      <c r="AJ513" s="17"/>
      <c r="AK513" s="17"/>
      <c r="AL513" s="17"/>
      <c r="AM513" s="17"/>
      <c r="AN513" s="18"/>
      <c r="AO513" s="18"/>
      <c r="AP513" s="18"/>
      <c r="AQ513" s="18"/>
      <c r="AR513" s="18"/>
      <c r="AS513" s="18"/>
      <c r="AT513" s="18"/>
      <c r="AU513" s="18"/>
      <c r="AV513" s="18"/>
      <c r="AW513" s="14"/>
    </row>
    <row r="514" spans="1:49" s="187" customFormat="1" x14ac:dyDescent="0.25">
      <c r="A514" s="14"/>
      <c r="B514" s="15"/>
      <c r="C514" s="15"/>
      <c r="D514" s="15"/>
      <c r="E514" s="15"/>
      <c r="F514" s="15"/>
      <c r="G514" s="17"/>
      <c r="H514" s="17"/>
      <c r="I514" s="17"/>
      <c r="J514" s="17"/>
      <c r="K514" s="17"/>
      <c r="L514" s="17"/>
      <c r="M514" s="17"/>
      <c r="N514" s="17"/>
      <c r="O514" s="17"/>
      <c r="P514" s="17"/>
      <c r="Q514" s="17"/>
      <c r="R514" s="18"/>
      <c r="S514" s="18"/>
      <c r="T514" s="18"/>
      <c r="U514" s="18"/>
      <c r="V514" s="18"/>
      <c r="W514" s="14"/>
      <c r="X514" s="15"/>
      <c r="Y514" s="15"/>
      <c r="Z514" s="15"/>
      <c r="AA514" s="15"/>
      <c r="AB514" s="15"/>
      <c r="AC514" s="17"/>
      <c r="AD514" s="17"/>
      <c r="AE514" s="17"/>
      <c r="AF514" s="17"/>
      <c r="AG514" s="17"/>
      <c r="AH514" s="17"/>
      <c r="AI514" s="17"/>
      <c r="AJ514" s="17"/>
      <c r="AK514" s="17"/>
      <c r="AL514" s="17"/>
      <c r="AM514" s="17"/>
      <c r="AN514" s="18"/>
      <c r="AO514" s="18"/>
      <c r="AP514" s="18"/>
      <c r="AQ514" s="18"/>
      <c r="AR514" s="18"/>
      <c r="AS514" s="18"/>
      <c r="AT514" s="18"/>
      <c r="AU514" s="18"/>
      <c r="AV514" s="18"/>
      <c r="AW514" s="14"/>
    </row>
    <row r="515" spans="1:49" s="187" customFormat="1" x14ac:dyDescent="0.25">
      <c r="A515" s="14"/>
      <c r="B515" s="15"/>
      <c r="C515" s="15"/>
      <c r="D515" s="15"/>
      <c r="E515" s="15"/>
      <c r="F515" s="15"/>
      <c r="G515" s="17"/>
      <c r="H515" s="17"/>
      <c r="I515" s="17"/>
      <c r="J515" s="17"/>
      <c r="K515" s="17"/>
      <c r="L515" s="17"/>
      <c r="M515" s="17"/>
      <c r="N515" s="17"/>
      <c r="O515" s="17"/>
      <c r="P515" s="17"/>
      <c r="Q515" s="17"/>
      <c r="R515" s="18"/>
      <c r="S515" s="18"/>
      <c r="T515" s="18"/>
      <c r="U515" s="18"/>
      <c r="V515" s="18"/>
      <c r="W515" s="14"/>
      <c r="X515" s="15"/>
      <c r="Y515" s="15"/>
      <c r="Z515" s="15"/>
      <c r="AA515" s="15"/>
      <c r="AB515" s="15"/>
      <c r="AC515" s="17"/>
      <c r="AD515" s="17"/>
      <c r="AE515" s="17"/>
      <c r="AF515" s="17"/>
      <c r="AG515" s="17"/>
      <c r="AH515" s="17"/>
      <c r="AI515" s="17"/>
      <c r="AJ515" s="17"/>
      <c r="AK515" s="17"/>
      <c r="AL515" s="17"/>
      <c r="AM515" s="17"/>
      <c r="AN515" s="18"/>
      <c r="AO515" s="18"/>
      <c r="AP515" s="18"/>
      <c r="AQ515" s="18"/>
      <c r="AR515" s="18"/>
      <c r="AS515" s="18"/>
      <c r="AT515" s="18"/>
      <c r="AU515" s="18"/>
      <c r="AV515" s="18"/>
      <c r="AW515" s="14"/>
    </row>
    <row r="516" spans="1:49" s="187" customFormat="1" x14ac:dyDescent="0.25">
      <c r="A516" s="14"/>
      <c r="B516" s="15"/>
      <c r="C516" s="15"/>
      <c r="D516" s="15"/>
      <c r="E516" s="15"/>
      <c r="F516" s="15"/>
      <c r="G516" s="17"/>
      <c r="H516" s="17"/>
      <c r="I516" s="17"/>
      <c r="J516" s="17"/>
      <c r="K516" s="17"/>
      <c r="L516" s="17"/>
      <c r="M516" s="17"/>
      <c r="N516" s="17"/>
      <c r="O516" s="17"/>
      <c r="P516" s="17"/>
      <c r="Q516" s="17"/>
      <c r="R516" s="18"/>
      <c r="S516" s="18"/>
      <c r="T516" s="18"/>
      <c r="U516" s="18"/>
      <c r="V516" s="18"/>
      <c r="W516" s="14"/>
      <c r="X516" s="15"/>
      <c r="Y516" s="15"/>
      <c r="Z516" s="15"/>
      <c r="AA516" s="15"/>
      <c r="AB516" s="15"/>
      <c r="AC516" s="17"/>
      <c r="AD516" s="17"/>
      <c r="AE516" s="17"/>
      <c r="AF516" s="17"/>
      <c r="AG516" s="17"/>
      <c r="AH516" s="17"/>
      <c r="AI516" s="17"/>
      <c r="AJ516" s="17"/>
      <c r="AK516" s="17"/>
      <c r="AL516" s="17"/>
      <c r="AM516" s="17"/>
      <c r="AN516" s="18"/>
      <c r="AO516" s="18"/>
      <c r="AP516" s="18"/>
      <c r="AQ516" s="18"/>
      <c r="AR516" s="18"/>
      <c r="AS516" s="18"/>
      <c r="AT516" s="18"/>
      <c r="AU516" s="18"/>
      <c r="AV516" s="18"/>
      <c r="AW516" s="14"/>
    </row>
    <row r="517" spans="1:49" s="187" customFormat="1" x14ac:dyDescent="0.25">
      <c r="A517" s="14"/>
      <c r="B517" s="15"/>
      <c r="C517" s="15"/>
      <c r="D517" s="15"/>
      <c r="E517" s="15"/>
      <c r="F517" s="15"/>
      <c r="G517" s="17"/>
      <c r="H517" s="17"/>
      <c r="I517" s="17"/>
      <c r="J517" s="17"/>
      <c r="K517" s="17"/>
      <c r="L517" s="17"/>
      <c r="M517" s="17"/>
      <c r="N517" s="17"/>
      <c r="O517" s="17"/>
      <c r="P517" s="17"/>
      <c r="Q517" s="17"/>
      <c r="R517" s="18"/>
      <c r="S517" s="18"/>
      <c r="T517" s="18"/>
      <c r="U517" s="18"/>
      <c r="V517" s="18"/>
      <c r="W517" s="14"/>
      <c r="X517" s="15"/>
      <c r="Y517" s="15"/>
      <c r="Z517" s="15"/>
      <c r="AA517" s="15"/>
      <c r="AB517" s="15"/>
      <c r="AC517" s="17"/>
      <c r="AD517" s="17"/>
      <c r="AE517" s="17"/>
      <c r="AF517" s="17"/>
      <c r="AG517" s="17"/>
      <c r="AH517" s="17"/>
      <c r="AI517" s="17"/>
      <c r="AJ517" s="17"/>
      <c r="AK517" s="17"/>
      <c r="AL517" s="17"/>
      <c r="AM517" s="17"/>
      <c r="AN517" s="18"/>
      <c r="AO517" s="18"/>
      <c r="AP517" s="18"/>
      <c r="AQ517" s="18"/>
      <c r="AR517" s="18"/>
      <c r="AS517" s="18"/>
      <c r="AT517" s="18"/>
      <c r="AU517" s="18"/>
      <c r="AV517" s="18"/>
      <c r="AW517" s="14"/>
    </row>
    <row r="518" spans="1:49" s="187" customFormat="1" x14ac:dyDescent="0.25">
      <c r="A518" s="14"/>
      <c r="B518" s="15"/>
      <c r="C518" s="15"/>
      <c r="D518" s="15"/>
      <c r="E518" s="15"/>
      <c r="F518" s="15"/>
      <c r="G518" s="17"/>
      <c r="H518" s="17"/>
      <c r="I518" s="17"/>
      <c r="J518" s="17"/>
      <c r="K518" s="17"/>
      <c r="L518" s="17"/>
      <c r="M518" s="17"/>
      <c r="N518" s="17"/>
      <c r="O518" s="17"/>
      <c r="P518" s="17"/>
      <c r="Q518" s="17"/>
      <c r="R518" s="18"/>
      <c r="S518" s="18"/>
      <c r="T518" s="18"/>
      <c r="U518" s="18"/>
      <c r="V518" s="18"/>
      <c r="W518" s="14"/>
      <c r="X518" s="15"/>
      <c r="Y518" s="15"/>
      <c r="Z518" s="15"/>
      <c r="AA518" s="15"/>
      <c r="AB518" s="15"/>
      <c r="AC518" s="17"/>
      <c r="AD518" s="17"/>
      <c r="AE518" s="17"/>
      <c r="AF518" s="17"/>
      <c r="AG518" s="17"/>
      <c r="AH518" s="17"/>
      <c r="AI518" s="17"/>
      <c r="AJ518" s="17"/>
      <c r="AK518" s="17"/>
      <c r="AL518" s="17"/>
      <c r="AM518" s="17"/>
      <c r="AN518" s="18"/>
      <c r="AO518" s="18"/>
      <c r="AP518" s="18"/>
      <c r="AQ518" s="18"/>
      <c r="AR518" s="18"/>
      <c r="AS518" s="18"/>
      <c r="AT518" s="18"/>
      <c r="AU518" s="18"/>
      <c r="AV518" s="18"/>
      <c r="AW518" s="14"/>
    </row>
    <row r="519" spans="1:49" s="187" customFormat="1" x14ac:dyDescent="0.25">
      <c r="A519" s="14"/>
      <c r="B519" s="15"/>
      <c r="C519" s="15"/>
      <c r="D519" s="15"/>
      <c r="E519" s="15"/>
      <c r="F519" s="15"/>
      <c r="G519" s="17"/>
      <c r="H519" s="17"/>
      <c r="I519" s="17"/>
      <c r="J519" s="17"/>
      <c r="K519" s="17"/>
      <c r="L519" s="17"/>
      <c r="M519" s="17"/>
      <c r="N519" s="17"/>
      <c r="O519" s="17"/>
      <c r="P519" s="17"/>
      <c r="Q519" s="17"/>
      <c r="R519" s="18"/>
      <c r="S519" s="18"/>
      <c r="T519" s="18"/>
      <c r="U519" s="18"/>
      <c r="V519" s="18"/>
      <c r="W519" s="14"/>
      <c r="X519" s="15"/>
      <c r="Y519" s="15"/>
      <c r="Z519" s="15"/>
      <c r="AA519" s="15"/>
      <c r="AB519" s="15"/>
      <c r="AC519" s="17"/>
      <c r="AD519" s="17"/>
      <c r="AE519" s="17"/>
      <c r="AF519" s="17"/>
      <c r="AG519" s="17"/>
      <c r="AH519" s="17"/>
      <c r="AI519" s="17"/>
      <c r="AJ519" s="17"/>
      <c r="AK519" s="17"/>
      <c r="AL519" s="17"/>
      <c r="AM519" s="17"/>
      <c r="AN519" s="18"/>
      <c r="AO519" s="18"/>
      <c r="AP519" s="18"/>
      <c r="AQ519" s="18"/>
      <c r="AR519" s="18"/>
      <c r="AS519" s="18"/>
      <c r="AT519" s="18"/>
      <c r="AU519" s="18"/>
      <c r="AV519" s="18"/>
      <c r="AW519" s="14"/>
    </row>
    <row r="520" spans="1:49" s="187" customFormat="1" x14ac:dyDescent="0.25">
      <c r="A520" s="14"/>
      <c r="B520" s="15"/>
      <c r="C520" s="15"/>
      <c r="D520" s="15"/>
      <c r="E520" s="15"/>
      <c r="F520" s="15"/>
      <c r="G520" s="17"/>
      <c r="H520" s="17"/>
      <c r="I520" s="17"/>
      <c r="J520" s="17"/>
      <c r="K520" s="17"/>
      <c r="L520" s="17"/>
      <c r="M520" s="17"/>
      <c r="N520" s="17"/>
      <c r="O520" s="17"/>
      <c r="P520" s="17"/>
      <c r="Q520" s="17"/>
      <c r="R520" s="18"/>
      <c r="S520" s="18"/>
      <c r="T520" s="18"/>
      <c r="U520" s="18"/>
      <c r="V520" s="18"/>
      <c r="W520" s="14"/>
      <c r="X520" s="15"/>
      <c r="Y520" s="15"/>
      <c r="Z520" s="15"/>
      <c r="AA520" s="15"/>
      <c r="AB520" s="15"/>
      <c r="AC520" s="17"/>
      <c r="AD520" s="17"/>
      <c r="AE520" s="17"/>
      <c r="AF520" s="17"/>
      <c r="AG520" s="17"/>
      <c r="AH520" s="17"/>
      <c r="AI520" s="17"/>
      <c r="AJ520" s="17"/>
      <c r="AK520" s="17"/>
      <c r="AL520" s="17"/>
      <c r="AM520" s="17"/>
      <c r="AN520" s="18"/>
      <c r="AO520" s="18"/>
      <c r="AP520" s="18"/>
      <c r="AQ520" s="18"/>
      <c r="AR520" s="18"/>
      <c r="AS520" s="18"/>
      <c r="AT520" s="18"/>
      <c r="AU520" s="18"/>
      <c r="AV520" s="18"/>
      <c r="AW520" s="14"/>
    </row>
    <row r="521" spans="1:49" s="187" customFormat="1" x14ac:dyDescent="0.25">
      <c r="A521" s="14"/>
      <c r="B521" s="15"/>
      <c r="C521" s="15"/>
      <c r="D521" s="15"/>
      <c r="E521" s="15"/>
      <c r="F521" s="15"/>
      <c r="G521" s="17"/>
      <c r="H521" s="17"/>
      <c r="I521" s="17"/>
      <c r="J521" s="17"/>
      <c r="K521" s="17"/>
      <c r="L521" s="17"/>
      <c r="M521" s="17"/>
      <c r="N521" s="17"/>
      <c r="O521" s="17"/>
      <c r="P521" s="17"/>
      <c r="Q521" s="17"/>
      <c r="R521" s="18"/>
      <c r="S521" s="18"/>
      <c r="T521" s="18"/>
      <c r="U521" s="18"/>
      <c r="V521" s="18"/>
      <c r="W521" s="14"/>
      <c r="X521" s="15"/>
      <c r="Y521" s="15"/>
      <c r="Z521" s="15"/>
      <c r="AA521" s="15"/>
      <c r="AB521" s="15"/>
      <c r="AC521" s="17"/>
      <c r="AD521" s="17"/>
      <c r="AE521" s="17"/>
      <c r="AF521" s="17"/>
      <c r="AG521" s="17"/>
      <c r="AH521" s="17"/>
      <c r="AI521" s="17"/>
      <c r="AJ521" s="17"/>
      <c r="AK521" s="17"/>
      <c r="AL521" s="17"/>
      <c r="AM521" s="17"/>
      <c r="AN521" s="18"/>
      <c r="AO521" s="18"/>
      <c r="AP521" s="18"/>
      <c r="AQ521" s="18"/>
      <c r="AR521" s="18"/>
      <c r="AS521" s="18"/>
      <c r="AT521" s="18"/>
      <c r="AU521" s="18"/>
      <c r="AV521" s="18"/>
      <c r="AW521" s="14"/>
    </row>
    <row r="522" spans="1:49" s="187" customFormat="1" x14ac:dyDescent="0.25">
      <c r="A522" s="14"/>
      <c r="B522" s="15"/>
      <c r="C522" s="15"/>
      <c r="D522" s="15"/>
      <c r="E522" s="15"/>
      <c r="F522" s="15"/>
      <c r="G522" s="17"/>
      <c r="H522" s="17"/>
      <c r="I522" s="17"/>
      <c r="J522" s="17"/>
      <c r="K522" s="17"/>
      <c r="L522" s="17"/>
      <c r="M522" s="17"/>
      <c r="N522" s="17"/>
      <c r="O522" s="17"/>
      <c r="P522" s="17"/>
      <c r="Q522" s="17"/>
      <c r="R522" s="18"/>
      <c r="S522" s="18"/>
      <c r="T522" s="18"/>
      <c r="U522" s="18"/>
      <c r="V522" s="18"/>
      <c r="W522" s="14"/>
      <c r="X522" s="15"/>
      <c r="Y522" s="15"/>
      <c r="Z522" s="15"/>
      <c r="AA522" s="15"/>
      <c r="AB522" s="15"/>
      <c r="AC522" s="17"/>
      <c r="AD522" s="17"/>
      <c r="AE522" s="17"/>
      <c r="AF522" s="17"/>
      <c r="AG522" s="17"/>
      <c r="AH522" s="17"/>
      <c r="AI522" s="17"/>
      <c r="AJ522" s="17"/>
      <c r="AK522" s="17"/>
      <c r="AL522" s="17"/>
      <c r="AM522" s="17"/>
      <c r="AN522" s="18"/>
      <c r="AO522" s="18"/>
      <c r="AP522" s="18"/>
      <c r="AQ522" s="18"/>
      <c r="AR522" s="18"/>
      <c r="AS522" s="18"/>
      <c r="AT522" s="18"/>
      <c r="AU522" s="18"/>
      <c r="AV522" s="18"/>
      <c r="AW522" s="14"/>
    </row>
    <row r="523" spans="1:49" s="187" customFormat="1" x14ac:dyDescent="0.25">
      <c r="A523" s="14"/>
      <c r="B523" s="15"/>
      <c r="C523" s="15"/>
      <c r="D523" s="15"/>
      <c r="E523" s="15"/>
      <c r="F523" s="15"/>
      <c r="G523" s="17"/>
      <c r="H523" s="17"/>
      <c r="I523" s="17"/>
      <c r="J523" s="17"/>
      <c r="K523" s="17"/>
      <c r="L523" s="17"/>
      <c r="M523" s="17"/>
      <c r="N523" s="17"/>
      <c r="O523" s="17"/>
      <c r="P523" s="17"/>
      <c r="Q523" s="17"/>
      <c r="R523" s="18"/>
      <c r="S523" s="18"/>
      <c r="T523" s="18"/>
      <c r="U523" s="18"/>
      <c r="V523" s="18"/>
      <c r="W523" s="14"/>
      <c r="X523" s="15"/>
      <c r="Y523" s="15"/>
      <c r="Z523" s="15"/>
      <c r="AA523" s="15"/>
      <c r="AB523" s="15"/>
      <c r="AC523" s="17"/>
      <c r="AD523" s="17"/>
      <c r="AE523" s="17"/>
      <c r="AF523" s="17"/>
      <c r="AG523" s="17"/>
      <c r="AH523" s="17"/>
      <c r="AI523" s="17"/>
      <c r="AJ523" s="17"/>
      <c r="AK523" s="17"/>
      <c r="AL523" s="17"/>
      <c r="AM523" s="17"/>
      <c r="AN523" s="18"/>
      <c r="AO523" s="18"/>
      <c r="AP523" s="18"/>
      <c r="AQ523" s="18"/>
      <c r="AR523" s="18"/>
      <c r="AS523" s="18"/>
      <c r="AT523" s="18"/>
      <c r="AU523" s="18"/>
      <c r="AV523" s="18"/>
      <c r="AW523" s="14"/>
    </row>
    <row r="524" spans="1:49" s="187" customFormat="1" x14ac:dyDescent="0.25">
      <c r="A524" s="14"/>
      <c r="B524" s="15"/>
      <c r="C524" s="15"/>
      <c r="D524" s="15"/>
      <c r="E524" s="15"/>
      <c r="F524" s="15"/>
      <c r="G524" s="17"/>
      <c r="H524" s="17"/>
      <c r="I524" s="17"/>
      <c r="J524" s="17"/>
      <c r="K524" s="17"/>
      <c r="L524" s="17"/>
      <c r="M524" s="17"/>
      <c r="N524" s="17"/>
      <c r="O524" s="17"/>
      <c r="P524" s="17"/>
      <c r="Q524" s="17"/>
      <c r="R524" s="18"/>
      <c r="S524" s="18"/>
      <c r="T524" s="18"/>
      <c r="U524" s="18"/>
      <c r="V524" s="18"/>
      <c r="W524" s="14"/>
      <c r="X524" s="15"/>
      <c r="Y524" s="15"/>
      <c r="Z524" s="15"/>
      <c r="AA524" s="15"/>
      <c r="AB524" s="15"/>
      <c r="AC524" s="17"/>
      <c r="AD524" s="17"/>
      <c r="AE524" s="17"/>
      <c r="AF524" s="17"/>
      <c r="AG524" s="17"/>
      <c r="AH524" s="17"/>
      <c r="AI524" s="17"/>
      <c r="AJ524" s="17"/>
      <c r="AK524" s="17"/>
      <c r="AL524" s="17"/>
      <c r="AM524" s="17"/>
      <c r="AN524" s="18"/>
      <c r="AO524" s="18"/>
      <c r="AP524" s="18"/>
      <c r="AQ524" s="18"/>
      <c r="AR524" s="18"/>
      <c r="AS524" s="18"/>
      <c r="AT524" s="18"/>
      <c r="AU524" s="18"/>
      <c r="AV524" s="18"/>
      <c r="AW524" s="14"/>
    </row>
    <row r="525" spans="1:49" s="187" customFormat="1" x14ac:dyDescent="0.25">
      <c r="A525" s="14"/>
      <c r="B525" s="15"/>
      <c r="C525" s="15"/>
      <c r="D525" s="15"/>
      <c r="E525" s="15"/>
      <c r="F525" s="15"/>
      <c r="G525" s="17"/>
      <c r="H525" s="17"/>
      <c r="I525" s="17"/>
      <c r="J525" s="17"/>
      <c r="K525" s="17"/>
      <c r="L525" s="17"/>
      <c r="M525" s="17"/>
      <c r="N525" s="17"/>
      <c r="O525" s="17"/>
      <c r="P525" s="17"/>
      <c r="Q525" s="17"/>
      <c r="R525" s="18"/>
      <c r="S525" s="18"/>
      <c r="T525" s="18"/>
      <c r="U525" s="18"/>
      <c r="V525" s="18"/>
      <c r="W525" s="14"/>
      <c r="X525" s="15"/>
      <c r="Y525" s="15"/>
      <c r="Z525" s="15"/>
      <c r="AA525" s="15"/>
      <c r="AB525" s="15"/>
      <c r="AC525" s="17"/>
      <c r="AD525" s="17"/>
      <c r="AE525" s="17"/>
      <c r="AF525" s="17"/>
      <c r="AG525" s="17"/>
      <c r="AH525" s="17"/>
      <c r="AI525" s="17"/>
      <c r="AJ525" s="17"/>
      <c r="AK525" s="17"/>
      <c r="AL525" s="17"/>
      <c r="AM525" s="17"/>
      <c r="AN525" s="18"/>
      <c r="AO525" s="18"/>
      <c r="AP525" s="18"/>
      <c r="AQ525" s="18"/>
      <c r="AR525" s="18"/>
      <c r="AS525" s="18"/>
      <c r="AT525" s="18"/>
      <c r="AU525" s="18"/>
      <c r="AV525" s="18"/>
      <c r="AW525" s="14"/>
    </row>
    <row r="526" spans="1:49" s="187" customFormat="1" x14ac:dyDescent="0.25">
      <c r="A526" s="14"/>
      <c r="B526" s="15"/>
      <c r="C526" s="15"/>
      <c r="D526" s="15"/>
      <c r="E526" s="15"/>
      <c r="F526" s="15"/>
      <c r="G526" s="17"/>
      <c r="H526" s="17"/>
      <c r="I526" s="17"/>
      <c r="J526" s="17"/>
      <c r="K526" s="17"/>
      <c r="L526" s="17"/>
      <c r="M526" s="17"/>
      <c r="N526" s="17"/>
      <c r="O526" s="17"/>
      <c r="P526" s="17"/>
      <c r="Q526" s="17"/>
      <c r="R526" s="18"/>
      <c r="S526" s="18"/>
      <c r="T526" s="18"/>
      <c r="U526" s="18"/>
      <c r="V526" s="18"/>
      <c r="W526" s="14"/>
      <c r="X526" s="15"/>
      <c r="Y526" s="15"/>
      <c r="Z526" s="15"/>
      <c r="AA526" s="15"/>
      <c r="AB526" s="15"/>
      <c r="AC526" s="17"/>
      <c r="AD526" s="17"/>
      <c r="AE526" s="17"/>
      <c r="AF526" s="17"/>
      <c r="AG526" s="17"/>
      <c r="AH526" s="17"/>
      <c r="AI526" s="17"/>
      <c r="AJ526" s="17"/>
      <c r="AK526" s="17"/>
      <c r="AL526" s="17"/>
      <c r="AM526" s="17"/>
      <c r="AN526" s="18"/>
      <c r="AO526" s="18"/>
      <c r="AP526" s="18"/>
      <c r="AQ526" s="18"/>
      <c r="AR526" s="18"/>
      <c r="AS526" s="18"/>
      <c r="AT526" s="18"/>
      <c r="AU526" s="18"/>
      <c r="AV526" s="18"/>
      <c r="AW526" s="14"/>
    </row>
    <row r="527" spans="1:49" s="187" customFormat="1" x14ac:dyDescent="0.25">
      <c r="A527" s="14"/>
      <c r="B527" s="15"/>
      <c r="C527" s="15"/>
      <c r="D527" s="15"/>
      <c r="E527" s="15"/>
      <c r="F527" s="15"/>
      <c r="G527" s="17"/>
      <c r="H527" s="17"/>
      <c r="I527" s="17"/>
      <c r="J527" s="17"/>
      <c r="K527" s="17"/>
      <c r="L527" s="17"/>
      <c r="M527" s="17"/>
      <c r="N527" s="17"/>
      <c r="O527" s="17"/>
      <c r="P527" s="17"/>
      <c r="Q527" s="17"/>
      <c r="R527" s="18"/>
      <c r="S527" s="18"/>
      <c r="T527" s="18"/>
      <c r="U527" s="18"/>
      <c r="V527" s="18"/>
      <c r="W527" s="14"/>
      <c r="X527" s="15"/>
      <c r="Y527" s="15"/>
      <c r="Z527" s="15"/>
      <c r="AA527" s="15"/>
      <c r="AB527" s="15"/>
      <c r="AC527" s="17"/>
      <c r="AD527" s="17"/>
      <c r="AE527" s="17"/>
      <c r="AF527" s="17"/>
      <c r="AG527" s="17"/>
      <c r="AH527" s="17"/>
      <c r="AI527" s="17"/>
      <c r="AJ527" s="17"/>
      <c r="AK527" s="17"/>
      <c r="AL527" s="17"/>
      <c r="AM527" s="17"/>
      <c r="AN527" s="18"/>
      <c r="AO527" s="18"/>
      <c r="AP527" s="18"/>
      <c r="AQ527" s="18"/>
      <c r="AR527" s="18"/>
      <c r="AS527" s="18"/>
      <c r="AT527" s="18"/>
      <c r="AU527" s="18"/>
      <c r="AV527" s="18"/>
      <c r="AW527" s="14"/>
    </row>
    <row r="528" spans="1:49" s="187" customFormat="1" x14ac:dyDescent="0.25">
      <c r="A528" s="14"/>
      <c r="B528" s="15"/>
      <c r="C528" s="15"/>
      <c r="D528" s="15"/>
      <c r="E528" s="15"/>
      <c r="F528" s="15"/>
      <c r="G528" s="17"/>
      <c r="H528" s="17"/>
      <c r="I528" s="17"/>
      <c r="J528" s="17"/>
      <c r="K528" s="17"/>
      <c r="L528" s="17"/>
      <c r="M528" s="17"/>
      <c r="N528" s="17"/>
      <c r="O528" s="17"/>
      <c r="P528" s="17"/>
      <c r="Q528" s="17"/>
      <c r="R528" s="18"/>
      <c r="S528" s="18"/>
      <c r="T528" s="18"/>
      <c r="U528" s="18"/>
      <c r="V528" s="18"/>
      <c r="W528" s="14"/>
      <c r="X528" s="15"/>
      <c r="Y528" s="15"/>
      <c r="Z528" s="15"/>
      <c r="AA528" s="15"/>
      <c r="AB528" s="15"/>
      <c r="AC528" s="17"/>
      <c r="AD528" s="17"/>
      <c r="AE528" s="17"/>
      <c r="AF528" s="17"/>
      <c r="AG528" s="17"/>
      <c r="AH528" s="17"/>
      <c r="AI528" s="17"/>
      <c r="AJ528" s="17"/>
      <c r="AK528" s="17"/>
      <c r="AL528" s="17"/>
      <c r="AM528" s="17"/>
      <c r="AN528" s="18"/>
      <c r="AO528" s="18"/>
      <c r="AP528" s="18"/>
      <c r="AQ528" s="18"/>
      <c r="AR528" s="18"/>
      <c r="AS528" s="18"/>
      <c r="AT528" s="18"/>
      <c r="AU528" s="18"/>
      <c r="AV528" s="18"/>
      <c r="AW528" s="14"/>
    </row>
    <row r="529" spans="1:49" s="187" customFormat="1" x14ac:dyDescent="0.25">
      <c r="A529" s="14"/>
      <c r="B529" s="15"/>
      <c r="C529" s="15"/>
      <c r="D529" s="15"/>
      <c r="E529" s="15"/>
      <c r="F529" s="15"/>
      <c r="G529" s="17"/>
      <c r="H529" s="17"/>
      <c r="I529" s="17"/>
      <c r="J529" s="17"/>
      <c r="K529" s="17"/>
      <c r="L529" s="17"/>
      <c r="M529" s="17"/>
      <c r="N529" s="17"/>
      <c r="O529" s="17"/>
      <c r="P529" s="17"/>
      <c r="Q529" s="17"/>
      <c r="R529" s="18"/>
      <c r="S529" s="18"/>
      <c r="T529" s="18"/>
      <c r="U529" s="18"/>
      <c r="V529" s="18"/>
      <c r="W529" s="14"/>
      <c r="X529" s="15"/>
      <c r="Y529" s="15"/>
      <c r="Z529" s="15"/>
      <c r="AA529" s="15"/>
      <c r="AB529" s="15"/>
      <c r="AC529" s="17"/>
      <c r="AD529" s="17"/>
      <c r="AE529" s="17"/>
      <c r="AF529" s="17"/>
      <c r="AG529" s="17"/>
      <c r="AH529" s="17"/>
      <c r="AI529" s="17"/>
      <c r="AJ529" s="17"/>
      <c r="AK529" s="17"/>
      <c r="AL529" s="17"/>
      <c r="AM529" s="17"/>
      <c r="AN529" s="18"/>
      <c r="AO529" s="18"/>
      <c r="AP529" s="18"/>
      <c r="AQ529" s="18"/>
      <c r="AR529" s="18"/>
      <c r="AS529" s="18"/>
      <c r="AT529" s="18"/>
      <c r="AU529" s="18"/>
      <c r="AV529" s="18"/>
      <c r="AW529" s="14"/>
    </row>
    <row r="530" spans="1:49" s="187" customFormat="1" x14ac:dyDescent="0.25">
      <c r="A530" s="14"/>
      <c r="B530" s="15"/>
      <c r="C530" s="15"/>
      <c r="D530" s="15"/>
      <c r="E530" s="15"/>
      <c r="F530" s="15"/>
      <c r="G530" s="17"/>
      <c r="H530" s="17"/>
      <c r="I530" s="17"/>
      <c r="J530" s="17"/>
      <c r="K530" s="17"/>
      <c r="L530" s="17"/>
      <c r="M530" s="17"/>
      <c r="N530" s="17"/>
      <c r="O530" s="17"/>
      <c r="P530" s="17"/>
      <c r="Q530" s="17"/>
      <c r="R530" s="18"/>
      <c r="S530" s="18"/>
      <c r="T530" s="18"/>
      <c r="U530" s="18"/>
      <c r="V530" s="18"/>
      <c r="W530" s="14"/>
      <c r="X530" s="15"/>
      <c r="Y530" s="15"/>
      <c r="Z530" s="15"/>
      <c r="AA530" s="15"/>
      <c r="AB530" s="15"/>
      <c r="AC530" s="17"/>
      <c r="AD530" s="17"/>
      <c r="AE530" s="17"/>
      <c r="AF530" s="17"/>
      <c r="AG530" s="17"/>
      <c r="AH530" s="17"/>
      <c r="AI530" s="17"/>
      <c r="AJ530" s="17"/>
      <c r="AK530" s="17"/>
      <c r="AL530" s="17"/>
      <c r="AM530" s="17"/>
      <c r="AN530" s="18"/>
      <c r="AO530" s="18"/>
      <c r="AP530" s="18"/>
      <c r="AQ530" s="18"/>
      <c r="AR530" s="18"/>
      <c r="AS530" s="18"/>
      <c r="AT530" s="18"/>
      <c r="AU530" s="18"/>
      <c r="AV530" s="18"/>
      <c r="AW530" s="14"/>
    </row>
    <row r="531" spans="1:49" s="187" customFormat="1" x14ac:dyDescent="0.25">
      <c r="A531" s="14"/>
      <c r="B531" s="15"/>
      <c r="C531" s="15"/>
      <c r="D531" s="15"/>
      <c r="E531" s="15"/>
      <c r="F531" s="15"/>
      <c r="G531" s="17"/>
      <c r="H531" s="17"/>
      <c r="I531" s="17"/>
      <c r="J531" s="17"/>
      <c r="K531" s="17"/>
      <c r="L531" s="17"/>
      <c r="M531" s="17"/>
      <c r="N531" s="17"/>
      <c r="O531" s="17"/>
      <c r="P531" s="17"/>
      <c r="Q531" s="17"/>
      <c r="R531" s="18"/>
      <c r="S531" s="18"/>
      <c r="T531" s="18"/>
      <c r="U531" s="18"/>
      <c r="V531" s="18"/>
      <c r="W531" s="14"/>
      <c r="X531" s="15"/>
      <c r="Y531" s="15"/>
      <c r="Z531" s="15"/>
      <c r="AA531" s="15"/>
      <c r="AB531" s="15"/>
      <c r="AC531" s="17"/>
      <c r="AD531" s="17"/>
      <c r="AE531" s="17"/>
      <c r="AF531" s="17"/>
      <c r="AG531" s="17"/>
      <c r="AH531" s="17"/>
      <c r="AI531" s="17"/>
      <c r="AJ531" s="17"/>
      <c r="AK531" s="17"/>
      <c r="AL531" s="17"/>
      <c r="AM531" s="17"/>
      <c r="AN531" s="18"/>
      <c r="AO531" s="18"/>
      <c r="AP531" s="18"/>
      <c r="AQ531" s="18"/>
      <c r="AR531" s="18"/>
      <c r="AS531" s="18"/>
      <c r="AT531" s="18"/>
      <c r="AU531" s="18"/>
      <c r="AV531" s="18"/>
      <c r="AW531" s="14"/>
    </row>
    <row r="532" spans="1:49" s="187" customFormat="1" x14ac:dyDescent="0.25">
      <c r="A532" s="14"/>
      <c r="B532" s="15"/>
      <c r="C532" s="15"/>
      <c r="D532" s="15"/>
      <c r="E532" s="15"/>
      <c r="F532" s="15"/>
      <c r="G532" s="17"/>
      <c r="H532" s="17"/>
      <c r="I532" s="17"/>
      <c r="J532" s="17"/>
      <c r="K532" s="17"/>
      <c r="L532" s="17"/>
      <c r="M532" s="17"/>
      <c r="N532" s="17"/>
      <c r="O532" s="17"/>
      <c r="P532" s="17"/>
      <c r="Q532" s="17"/>
      <c r="R532" s="18"/>
      <c r="S532" s="18"/>
      <c r="T532" s="18"/>
      <c r="U532" s="18"/>
      <c r="V532" s="18"/>
      <c r="W532" s="14"/>
      <c r="X532" s="15"/>
      <c r="Y532" s="15"/>
      <c r="Z532" s="15"/>
      <c r="AA532" s="15"/>
      <c r="AB532" s="15"/>
      <c r="AC532" s="17"/>
      <c r="AD532" s="17"/>
      <c r="AE532" s="17"/>
      <c r="AF532" s="17"/>
      <c r="AG532" s="17"/>
      <c r="AH532" s="17"/>
      <c r="AI532" s="17"/>
      <c r="AJ532" s="17"/>
      <c r="AK532" s="17"/>
      <c r="AL532" s="17"/>
      <c r="AM532" s="17"/>
      <c r="AN532" s="18"/>
      <c r="AO532" s="18"/>
      <c r="AP532" s="18"/>
      <c r="AQ532" s="18"/>
      <c r="AR532" s="18"/>
      <c r="AS532" s="18"/>
      <c r="AT532" s="18"/>
      <c r="AU532" s="18"/>
      <c r="AV532" s="18"/>
      <c r="AW532" s="14"/>
    </row>
    <row r="533" spans="1:49" s="187" customFormat="1" x14ac:dyDescent="0.25">
      <c r="A533" s="14"/>
      <c r="B533" s="15"/>
      <c r="C533" s="15"/>
      <c r="D533" s="15"/>
      <c r="E533" s="15"/>
      <c r="F533" s="15"/>
      <c r="G533" s="17"/>
      <c r="H533" s="17"/>
      <c r="I533" s="17"/>
      <c r="J533" s="17"/>
      <c r="K533" s="17"/>
      <c r="L533" s="17"/>
      <c r="M533" s="17"/>
      <c r="N533" s="17"/>
      <c r="O533" s="17"/>
      <c r="P533" s="17"/>
      <c r="Q533" s="17"/>
      <c r="R533" s="18"/>
      <c r="S533" s="18"/>
      <c r="T533" s="18"/>
      <c r="U533" s="18"/>
      <c r="V533" s="18"/>
      <c r="W533" s="14"/>
      <c r="X533" s="15"/>
      <c r="Y533" s="15"/>
      <c r="Z533" s="15"/>
      <c r="AA533" s="15"/>
      <c r="AB533" s="15"/>
      <c r="AC533" s="17"/>
      <c r="AD533" s="17"/>
      <c r="AE533" s="17"/>
      <c r="AF533" s="17"/>
      <c r="AG533" s="17"/>
      <c r="AH533" s="17"/>
      <c r="AI533" s="17"/>
      <c r="AJ533" s="17"/>
      <c r="AK533" s="17"/>
      <c r="AL533" s="17"/>
      <c r="AM533" s="17"/>
      <c r="AN533" s="18"/>
      <c r="AO533" s="18"/>
      <c r="AP533" s="18"/>
      <c r="AQ533" s="18"/>
      <c r="AR533" s="18"/>
      <c r="AS533" s="18"/>
      <c r="AT533" s="18"/>
      <c r="AU533" s="18"/>
      <c r="AV533" s="18"/>
      <c r="AW533" s="14"/>
    </row>
    <row r="534" spans="1:49" s="187" customFormat="1" x14ac:dyDescent="0.25">
      <c r="A534" s="14"/>
      <c r="B534" s="15"/>
      <c r="C534" s="15"/>
      <c r="D534" s="15"/>
      <c r="E534" s="15"/>
      <c r="F534" s="15"/>
      <c r="G534" s="17"/>
      <c r="H534" s="17"/>
      <c r="I534" s="17"/>
      <c r="J534" s="17"/>
      <c r="K534" s="17"/>
      <c r="L534" s="17"/>
      <c r="M534" s="17"/>
      <c r="N534" s="17"/>
      <c r="O534" s="17"/>
      <c r="P534" s="17"/>
      <c r="Q534" s="17"/>
      <c r="R534" s="18"/>
      <c r="S534" s="18"/>
      <c r="T534" s="18"/>
      <c r="U534" s="18"/>
      <c r="V534" s="18"/>
      <c r="W534" s="14"/>
      <c r="X534" s="15"/>
      <c r="Y534" s="15"/>
      <c r="Z534" s="15"/>
      <c r="AA534" s="15"/>
      <c r="AB534" s="15"/>
      <c r="AC534" s="17"/>
      <c r="AD534" s="17"/>
      <c r="AE534" s="17"/>
      <c r="AF534" s="17"/>
      <c r="AG534" s="17"/>
      <c r="AH534" s="17"/>
      <c r="AI534" s="17"/>
      <c r="AJ534" s="17"/>
      <c r="AK534" s="17"/>
      <c r="AL534" s="17"/>
      <c r="AM534" s="17"/>
      <c r="AN534" s="18"/>
      <c r="AO534" s="18"/>
      <c r="AP534" s="18"/>
      <c r="AQ534" s="18"/>
      <c r="AR534" s="18"/>
      <c r="AS534" s="18"/>
      <c r="AT534" s="18"/>
      <c r="AU534" s="18"/>
      <c r="AV534" s="18"/>
      <c r="AW534" s="14"/>
    </row>
    <row r="535" spans="1:49" s="187" customFormat="1" x14ac:dyDescent="0.25">
      <c r="A535" s="14"/>
      <c r="B535" s="15"/>
      <c r="C535" s="15"/>
      <c r="D535" s="15"/>
      <c r="E535" s="15"/>
      <c r="F535" s="15"/>
      <c r="G535" s="17"/>
      <c r="H535" s="17"/>
      <c r="I535" s="17"/>
      <c r="J535" s="17"/>
      <c r="K535" s="17"/>
      <c r="L535" s="17"/>
      <c r="M535" s="17"/>
      <c r="N535" s="17"/>
      <c r="O535" s="17"/>
      <c r="P535" s="17"/>
      <c r="Q535" s="17"/>
      <c r="R535" s="18"/>
      <c r="S535" s="18"/>
      <c r="T535" s="18"/>
      <c r="U535" s="18"/>
      <c r="V535" s="18"/>
      <c r="W535" s="14"/>
      <c r="X535" s="15"/>
      <c r="Y535" s="15"/>
      <c r="Z535" s="15"/>
      <c r="AA535" s="15"/>
      <c r="AB535" s="15"/>
      <c r="AC535" s="17"/>
      <c r="AD535" s="17"/>
      <c r="AE535" s="17"/>
      <c r="AF535" s="17"/>
      <c r="AG535" s="17"/>
      <c r="AH535" s="17"/>
      <c r="AI535" s="17"/>
      <c r="AJ535" s="17"/>
      <c r="AK535" s="17"/>
      <c r="AL535" s="17"/>
      <c r="AM535" s="17"/>
      <c r="AN535" s="18"/>
      <c r="AO535" s="18"/>
      <c r="AP535" s="18"/>
      <c r="AQ535" s="18"/>
      <c r="AR535" s="18"/>
      <c r="AS535" s="18"/>
      <c r="AT535" s="18"/>
      <c r="AU535" s="18"/>
      <c r="AV535" s="18"/>
      <c r="AW535" s="14"/>
    </row>
  </sheetData>
  <dataConsolidate/>
  <phoneticPr fontId="3" type="noConversion"/>
  <pageMargins left="0.39370078740157483" right="0.39370078740157483" top="0.39370078740157483" bottom="0.39370078740157483" header="0.11811023622047245" footer="0.11811023622047245"/>
  <pageSetup paperSize="8" scale="50" orientation="landscape" r:id="rId1"/>
  <headerFooter>
    <oddHeader>&amp;R&amp;"新細明體,標準"&amp;A</oddHeader>
    <oddFooter>&amp;L&amp;D   &amp;T&amp;C&amp;P / &amp;N</oddFooter>
  </headerFooter>
  <rowBreaks count="4" manualBreakCount="4">
    <brk id="75" max="16383" man="1"/>
    <brk id="116" max="16383" man="1"/>
    <brk id="305" max="16383" man="1"/>
    <brk id="395" max="16383" man="1"/>
  </rowBreaks>
  <colBreaks count="1" manualBreakCount="1">
    <brk id="22" max="1048575" man="1"/>
  </colBreaks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'[1]Input data'!#REF!</xm:f>
          </x14:formula1>
          <xm:sqref>H8 AD8</xm:sqref>
        </x14:dataValidation>
        <x14:dataValidation type="list" allowBlank="1" showInputMessage="1" showErrorMessage="1">
          <x14:formula1>
            <xm:f>'[1]Input data'!#REF!</xm:f>
          </x14:formula1>
          <xm:sqref>G30 AC30</xm:sqref>
        </x14:dataValidation>
        <x14:dataValidation type="list" allowBlank="1" showInputMessage="1" showErrorMessage="1">
          <x14:formula1>
            <xm:f>'[1]Input data'!#REF!</xm:f>
          </x14:formula1>
          <xm:sqref>G32 G36 G53 G49 G40 G45 AC32 AC36 AC53 AC49 AC40 AC45</xm:sqref>
        </x14:dataValidation>
        <x14:dataValidation type="list" allowBlank="1" showInputMessage="1" showErrorMessage="1">
          <x14:formula1>
            <xm:f>'[1]Input data'!#REF!</xm:f>
          </x14:formula1>
          <xm:sqref>G23 G27 AC23 AC27</xm:sqref>
        </x14:dataValidation>
        <x14:dataValidation type="list" allowBlank="1" showInputMessage="1" showErrorMessage="1">
          <x14:formula1>
            <xm:f>'[1]Input data'!#REF!</xm:f>
          </x14:formula1>
          <xm:sqref>G12 AC12</xm:sqref>
        </x14:dataValidation>
        <x14:dataValidation type="list" allowBlank="1" showInputMessage="1" showErrorMessage="1">
          <x14:formula1>
            <xm:f>'[1]Input data'!#REF!</xm:f>
          </x14:formula1>
          <xm:sqref>G61 AC61</xm:sqref>
        </x14:dataValidation>
        <x14:dataValidation type="list" allowBlank="1" showInputMessage="1" showErrorMessage="1">
          <x14:formula1>
            <xm:f>'[1]Input data'!#REF!</xm:f>
          </x14:formula1>
          <xm:sqref>G29 AC29</xm:sqref>
        </x14:dataValidation>
        <x14:dataValidation type="list" allowBlank="1" showInputMessage="1" showErrorMessage="1">
          <x14:formula1>
            <xm:f>'[1]Input data'!#REF!</xm:f>
          </x14:formula1>
          <xm:sqref>G4 AC4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4</vt:i4>
      </vt:variant>
    </vt:vector>
  </HeadingPairs>
  <TitlesOfParts>
    <vt:vector size="8" baseType="lpstr">
      <vt:lpstr>Interest Rate</vt:lpstr>
      <vt:lpstr>Summary</vt:lpstr>
      <vt:lpstr>Calculation</vt:lpstr>
      <vt:lpstr>VNV01</vt:lpstr>
      <vt:lpstr>'VNV01'!Print_Area</vt:lpstr>
      <vt:lpstr>Calculation!Print_Titles</vt:lpstr>
      <vt:lpstr>Summary!Print_Titles</vt:lpstr>
      <vt:lpstr>'VNV01'!Print_Titles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Gavin Zhang . 张智文</dc:creator>
  <cp:lastModifiedBy>Gavin Zhang . 张智文</cp:lastModifiedBy>
  <dcterms:created xsi:type="dcterms:W3CDTF">2018-09-04T04:34:18Z</dcterms:created>
  <dcterms:modified xsi:type="dcterms:W3CDTF">2018-09-04T04:42:22Z</dcterms:modified>
</cp:coreProperties>
</file>